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65"/>
  </bookViews>
  <sheets>
    <sheet name="Sheet1" sheetId="1" r:id="rId1"/>
    <sheet name="Sheet2" sheetId="2" state="hidden" r:id="rId2"/>
    <sheet name="Sheet3" sheetId="3" r:id="rId3"/>
  </sheets>
  <definedNames>
    <definedName name="_xlnm._FilterDatabase" localSheetId="1" hidden="1">Sheet2!$4:$57</definedName>
  </definedNames>
  <calcPr calcId="144525"/>
</workbook>
</file>

<file path=xl/sharedStrings.xml><?xml version="1.0" encoding="utf-8"?>
<sst xmlns="http://schemas.openxmlformats.org/spreadsheetml/2006/main" count="311" uniqueCount="164">
  <si>
    <t>2021年省工业与信息化发展财政专项资金项目拟安排方案（机器人购置奖励部分）</t>
  </si>
  <si>
    <t>编制单位：金华市经信局投资创新处</t>
  </si>
  <si>
    <t>单位：万元</t>
  </si>
  <si>
    <t>序号</t>
  </si>
  <si>
    <t>单位名称</t>
  </si>
  <si>
    <t>企业申报购入金额</t>
  </si>
  <si>
    <t>核减金额</t>
  </si>
  <si>
    <t>审定购入金额</t>
  </si>
  <si>
    <t>补助金额</t>
  </si>
  <si>
    <t>备注</t>
  </si>
  <si>
    <t>合计（2020-2021）</t>
  </si>
  <si>
    <t>2020年购入金额</t>
  </si>
  <si>
    <t>补助比例</t>
  </si>
  <si>
    <t>2021年购入金额</t>
  </si>
  <si>
    <t>合 计</t>
  </si>
  <si>
    <t>婺城区 小计</t>
  </si>
  <si>
    <t>浙江万里新能源驱动有限公司</t>
  </si>
  <si>
    <t>金东区 小计</t>
  </si>
  <si>
    <t xml:space="preserve"> </t>
  </si>
  <si>
    <t>开发区 小计</t>
  </si>
  <si>
    <t>专家认定全部为非机器人</t>
  </si>
  <si>
    <t>塑料包装箱及容器制造、不属于细分行业</t>
  </si>
  <si>
    <t>金义都市新区 小计</t>
  </si>
  <si>
    <t>第三方机构</t>
  </si>
  <si>
    <t>金华中瑞税务师事务所有限责任公司</t>
  </si>
  <si>
    <t>审核14家企业，按1户800元计算。</t>
  </si>
  <si>
    <t>金华市“机器换人”服务中心</t>
  </si>
  <si>
    <t>5位专家，现场查看和审核认定共计2天</t>
  </si>
  <si>
    <t>备注：2020年购入（以发票开具的日期为准）按金政办发[2019]86号文件执行。机器人细分行业按15%、其他行业按10%计算补助；2021年购置的机器人金政发[2021]18号文件执行，统一按15%计算补助。</t>
  </si>
  <si>
    <t>工业机器人专家审核清单</t>
  </si>
  <si>
    <t>设备名称</t>
  </si>
  <si>
    <t>生产厂家（销货方）</t>
  </si>
  <si>
    <t>发票类型</t>
  </si>
  <si>
    <t>发票号码</t>
  </si>
  <si>
    <t>发票日期</t>
  </si>
  <si>
    <t>单价</t>
  </si>
  <si>
    <t>数量</t>
  </si>
  <si>
    <t>发票金额</t>
  </si>
  <si>
    <t>付款凭证名称</t>
  </si>
  <si>
    <t>发票金额
(不含税额)
（万元）</t>
  </si>
  <si>
    <t>专家意见：是否属于机器人（是√否×）</t>
  </si>
  <si>
    <t>区块</t>
  </si>
  <si>
    <t>金华市奥博电气有限公司</t>
  </si>
  <si>
    <t>注塑机</t>
  </si>
  <si>
    <t>金华市富健机电设备有限公司</t>
  </si>
  <si>
    <t>增值税专用发票</t>
  </si>
  <si>
    <t>35624536-7</t>
  </si>
  <si>
    <t>2020.12.19</t>
  </si>
  <si>
    <t>银付</t>
  </si>
  <si>
    <t>婺城区</t>
  </si>
  <si>
    <t>35624538-9</t>
  </si>
  <si>
    <t>三轴机械手</t>
  </si>
  <si>
    <t>金华宜安自动化科技有限公司</t>
  </si>
  <si>
    <t>05777975</t>
  </si>
  <si>
    <t>2021.02.25</t>
  </si>
  <si>
    <t>流水线</t>
  </si>
  <si>
    <t>05777974</t>
  </si>
  <si>
    <t>机边分线</t>
  </si>
  <si>
    <t>05778170</t>
  </si>
  <si>
    <t>2021.06.08</t>
  </si>
  <si>
    <t>金华市达生机电有限公司</t>
  </si>
  <si>
    <t>机器人</t>
  </si>
  <si>
    <t>金华市奥川自动化设备有限公司</t>
  </si>
  <si>
    <t>35572163-4</t>
  </si>
  <si>
    <t>2021.03.03</t>
  </si>
  <si>
    <t>开发区</t>
  </si>
  <si>
    <t>35572166-7</t>
  </si>
  <si>
    <t>2021.03.29</t>
  </si>
  <si>
    <t>金华市新桥五金厂</t>
  </si>
  <si>
    <t>机器人焊接系统</t>
  </si>
  <si>
    <t>武义鸿运机电设备有限公司</t>
  </si>
  <si>
    <t>08943798-9</t>
  </si>
  <si>
    <t>2021.06.15</t>
  </si>
  <si>
    <t>金华市英凯体育用品有限公司</t>
  </si>
  <si>
    <t>08943805-10</t>
  </si>
  <si>
    <t>2021.06.18</t>
  </si>
  <si>
    <t>金华市蓝标工具科技有限公司</t>
  </si>
  <si>
    <t>锂电池组自动碰焊及自动拆模具扣一体机</t>
  </si>
  <si>
    <t>东莞市机圣自动化设备科技有限公司</t>
  </si>
  <si>
    <t>04414977-80</t>
  </si>
  <si>
    <t>自动装箱一体机</t>
  </si>
  <si>
    <t>东莞市威立特焊接设备有限公司</t>
  </si>
  <si>
    <t>20320743</t>
  </si>
  <si>
    <t>锂电芯自动一体机</t>
  </si>
  <si>
    <t>20320739-42</t>
  </si>
  <si>
    <t>焊接机器人</t>
  </si>
  <si>
    <t>快克智能装备股份有限公司</t>
  </si>
  <si>
    <t>02345866</t>
  </si>
  <si>
    <t>金华辉煌三联工具实业有限公司</t>
  </si>
  <si>
    <t>NACHI机器人</t>
  </si>
  <si>
    <t>浙江硕和机器人科技股份有限公司</t>
  </si>
  <si>
    <t>15939512-3</t>
  </si>
  <si>
    <t>15939514</t>
  </si>
  <si>
    <t>搬运机器人</t>
  </si>
  <si>
    <t>苏州牧星智能科技有限公司</t>
  </si>
  <si>
    <t>11230088</t>
  </si>
  <si>
    <t>11840079</t>
  </si>
  <si>
    <t>工业机器人</t>
  </si>
  <si>
    <t>台州市超前自动化设备有限公司</t>
  </si>
  <si>
    <t>29671992-6</t>
  </si>
  <si>
    <t>29671999
29672000</t>
  </si>
  <si>
    <t>14601421</t>
  </si>
  <si>
    <t>金华浩翔汽配有限公司</t>
  </si>
  <si>
    <t>35588340</t>
  </si>
  <si>
    <t>2021.06.24</t>
  </si>
  <si>
    <t>35588349</t>
  </si>
  <si>
    <t>2021.08.05</t>
  </si>
  <si>
    <t>Q7举升机器人</t>
  </si>
  <si>
    <t>杭州路泊科技有限公司</t>
  </si>
  <si>
    <t>50933781-4</t>
  </si>
  <si>
    <t>2021.9.27</t>
  </si>
  <si>
    <t>充电站</t>
  </si>
  <si>
    <t>250933784</t>
  </si>
  <si>
    <t>苏州苏铸成套装备制造有限公司</t>
  </si>
  <si>
    <t>06984440</t>
  </si>
  <si>
    <t>2021.9.13</t>
  </si>
  <si>
    <t>浙江阜康机械有限公司</t>
  </si>
  <si>
    <t>35981347-8</t>
  </si>
  <si>
    <t>2020.07.21</t>
  </si>
  <si>
    <t>金东区</t>
  </si>
  <si>
    <t>15258241-4</t>
  </si>
  <si>
    <t>2020.11.17</t>
  </si>
  <si>
    <t>11851887-8</t>
  </si>
  <si>
    <t>2021.03.22</t>
  </si>
  <si>
    <t>浙江力迈金属制品有限公司</t>
  </si>
  <si>
    <t>蓝昊智能柔性折弯中心</t>
  </si>
  <si>
    <t>南京蓝昊智能科技有限公司</t>
  </si>
  <si>
    <t>增专票</t>
  </si>
  <si>
    <t>20164815-20164819</t>
  </si>
  <si>
    <t>40054907-40054911</t>
  </si>
  <si>
    <t>19579138-19579145</t>
  </si>
  <si>
    <t>50554828-50554837</t>
  </si>
  <si>
    <t>智能柔性剪冲线</t>
  </si>
  <si>
    <t>洛阳市优能自动化设备有限公司</t>
  </si>
  <si>
    <t>04515226-04515233</t>
  </si>
  <si>
    <t>激光卷料生产线</t>
  </si>
  <si>
    <t>04601257-04601264</t>
  </si>
  <si>
    <t>金华市伊凯动力科技有限公司</t>
  </si>
  <si>
    <t>光纤激光切管机</t>
  </si>
  <si>
    <t>标克激光智能装备科技（宁波）有限公司</t>
  </si>
  <si>
    <t>08635952-08635954</t>
  </si>
  <si>
    <t>稳压器</t>
  </si>
  <si>
    <t>08635954</t>
  </si>
  <si>
    <t>空压机</t>
  </si>
  <si>
    <t>11851939-11851942</t>
  </si>
  <si>
    <t>伺服机</t>
  </si>
  <si>
    <t>11851943</t>
  </si>
  <si>
    <t>工作台</t>
  </si>
  <si>
    <t>11851944</t>
  </si>
  <si>
    <t>金华市跃发五金工具厂</t>
  </si>
  <si>
    <t>15258203-15258204</t>
  </si>
  <si>
    <t>金华市兆亿塑业有限公司</t>
  </si>
  <si>
    <t>机械手</t>
  </si>
  <si>
    <t>金华凯力特自动化科技有限公司</t>
  </si>
  <si>
    <t>36218032</t>
  </si>
  <si>
    <t>36634069</t>
  </si>
  <si>
    <t>16037776</t>
  </si>
  <si>
    <t>35451113</t>
  </si>
  <si>
    <t>06002299</t>
  </si>
  <si>
    <t>金华振飞工具有限公司</t>
  </si>
  <si>
    <t>多功能机器人</t>
  </si>
  <si>
    <t>杭州松欧自动化设备有限公司</t>
  </si>
  <si>
    <t>06846294</t>
  </si>
  <si>
    <t>合计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</si>
</sst>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.00_ "/>
    <numFmt numFmtId="178" formatCode="0.00_ "/>
  </numFmts>
  <fonts count="3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仿宋"/>
      <charset val="134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1"/>
      <color theme="1"/>
      <name val="仿宋"/>
      <charset val="134"/>
    </font>
    <font>
      <sz val="20"/>
      <name val="方正小标宋简体"/>
      <charset val="134"/>
    </font>
    <font>
      <b/>
      <sz val="11"/>
      <color rgb="FFFF0000"/>
      <name val="宋体"/>
      <charset val="134"/>
      <scheme val="minor"/>
    </font>
    <font>
      <sz val="11"/>
      <name val="仿宋"/>
      <charset val="134"/>
    </font>
    <font>
      <sz val="11"/>
      <color rgb="FF131313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19" fillId="12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1" fillId="14" borderId="8" applyNumberFormat="false" applyAlignment="false" applyProtection="false">
      <alignment vertical="center"/>
    </xf>
    <xf numFmtId="0" fontId="22" fillId="18" borderId="10" applyNumberFormat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36" fillId="0" borderId="14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0" fillId="15" borderId="9" applyNumberFormat="false" applyFont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32" fillId="29" borderId="0" applyNumberFormat="false" applyBorder="false" applyAlignment="false" applyProtection="false">
      <alignment vertical="center"/>
    </xf>
    <xf numFmtId="0" fontId="34" fillId="14" borderId="12" applyNumberFormat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6" fillId="22" borderId="12" applyNumberFormat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center" vertical="center"/>
    </xf>
    <xf numFmtId="177" fontId="0" fillId="0" borderId="0" xfId="0" applyNumberFormat="true" applyFill="true" applyAlignment="true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left" vertical="center"/>
    </xf>
    <xf numFmtId="0" fontId="3" fillId="0" borderId="4" xfId="0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49" fontId="2" fillId="0" borderId="3" xfId="0" applyNumberFormat="true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left" vertical="center" wrapText="true"/>
    </xf>
    <xf numFmtId="14" fontId="2" fillId="0" borderId="2" xfId="0" applyNumberFormat="true" applyFont="true" applyFill="true" applyBorder="true" applyAlignment="true">
      <alignment horizontal="center" vertical="center" wrapText="true"/>
    </xf>
    <xf numFmtId="178" fontId="3" fillId="0" borderId="2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vertical="center" wrapText="true"/>
    </xf>
    <xf numFmtId="14" fontId="2" fillId="0" borderId="1" xfId="0" applyNumberFormat="true" applyFont="true" applyFill="true" applyBorder="true" applyAlignment="true">
      <alignment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left" vertical="center" wrapText="true"/>
    </xf>
    <xf numFmtId="178" fontId="3" fillId="0" borderId="1" xfId="0" applyNumberFormat="true" applyFont="true" applyFill="true" applyBorder="true" applyAlignment="true">
      <alignment horizontal="center" vertical="center"/>
    </xf>
    <xf numFmtId="14" fontId="2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3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/>
    </xf>
    <xf numFmtId="43" fontId="3" fillId="0" borderId="1" xfId="19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vertical="center"/>
    </xf>
    <xf numFmtId="177" fontId="1" fillId="0" borderId="0" xfId="0" applyNumberFormat="true" applyFont="true" applyFill="true" applyAlignment="true">
      <alignment horizontal="center" vertical="center"/>
    </xf>
    <xf numFmtId="177" fontId="4" fillId="0" borderId="0" xfId="0" applyNumberFormat="true" applyFont="true" applyFill="true" applyAlignment="true">
      <alignment horizontal="center" vertical="center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vertical="center"/>
    </xf>
    <xf numFmtId="0" fontId="5" fillId="0" borderId="0" xfId="0" applyFont="true" applyFill="true" applyAlignment="true">
      <alignment vertical="center"/>
    </xf>
    <xf numFmtId="176" fontId="0" fillId="0" borderId="0" xfId="0" applyNumberFormat="true" applyFill="true" applyAlignment="true">
      <alignment vertical="center"/>
    </xf>
    <xf numFmtId="0" fontId="6" fillId="0" borderId="0" xfId="0" applyFont="true" applyFill="true" applyAlignment="true">
      <alignment vertical="center" wrapText="true"/>
    </xf>
    <xf numFmtId="0" fontId="7" fillId="0" borderId="0" xfId="0" applyFont="true" applyFill="true" applyAlignment="true">
      <alignment vertical="center"/>
    </xf>
    <xf numFmtId="0" fontId="8" fillId="0" borderId="0" xfId="0" applyFont="true" applyFill="true" applyBorder="true" applyAlignment="true">
      <alignment horizontal="center" vertical="center"/>
    </xf>
    <xf numFmtId="0" fontId="9" fillId="0" borderId="0" xfId="0" applyFont="true" applyFill="true" applyAlignment="true">
      <alignment horizontal="left" vertical="center"/>
    </xf>
    <xf numFmtId="0" fontId="9" fillId="0" borderId="0" xfId="0" applyFont="true" applyFill="true" applyBorder="true" applyAlignment="true">
      <alignment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178" fontId="11" fillId="0" borderId="1" xfId="0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vertical="center"/>
    </xf>
    <xf numFmtId="0" fontId="9" fillId="2" borderId="1" xfId="0" applyFont="true" applyFill="true" applyBorder="true" applyAlignment="true">
      <alignment horizontal="center" vertical="center"/>
    </xf>
    <xf numFmtId="178" fontId="9" fillId="2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left" vertical="center"/>
    </xf>
    <xf numFmtId="178" fontId="9" fillId="0" borderId="1" xfId="0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178" fontId="12" fillId="0" borderId="1" xfId="0" applyNumberFormat="true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horizontal="left" vertical="center" wrapText="true"/>
    </xf>
    <xf numFmtId="0" fontId="9" fillId="0" borderId="5" xfId="0" applyFont="true" applyFill="true" applyBorder="true" applyAlignment="true">
      <alignment horizontal="left" vertical="center" wrapText="true"/>
    </xf>
    <xf numFmtId="0" fontId="9" fillId="0" borderId="0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9" fontId="9" fillId="0" borderId="1" xfId="0" applyNumberFormat="true" applyFont="true" applyFill="true" applyBorder="true" applyAlignment="true">
      <alignment horizontal="center" vertical="center"/>
    </xf>
    <xf numFmtId="0" fontId="13" fillId="0" borderId="0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horizontal="right" vertical="center"/>
    </xf>
    <xf numFmtId="176" fontId="0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14" fillId="0" borderId="0" xfId="0" applyFont="true" applyFill="true" applyAlignment="true">
      <alignment vertical="center"/>
    </xf>
    <xf numFmtId="176" fontId="11" fillId="0" borderId="1" xfId="0" applyNumberFormat="true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vertical="center" wrapText="true"/>
    </xf>
    <xf numFmtId="0" fontId="15" fillId="2" borderId="1" xfId="0" applyFont="true" applyFill="true" applyBorder="true" applyAlignment="true">
      <alignment vertical="center" wrapText="true"/>
    </xf>
    <xf numFmtId="176" fontId="9" fillId="0" borderId="1" xfId="0" applyNumberFormat="true" applyFont="true" applyFill="true" applyBorder="true" applyAlignment="true">
      <alignment horizontal="center" vertical="center"/>
    </xf>
    <xf numFmtId="176" fontId="9" fillId="3" borderId="1" xfId="0" applyNumberFormat="true" applyFont="true" applyFill="true" applyBorder="true" applyAlignment="true">
      <alignment horizontal="center" vertical="center" wrapText="true"/>
    </xf>
    <xf numFmtId="0" fontId="15" fillId="3" borderId="1" xfId="0" applyFont="true" applyFill="true" applyBorder="true" applyAlignment="true">
      <alignment vertical="center" wrapText="true"/>
    </xf>
    <xf numFmtId="0" fontId="16" fillId="0" borderId="1" xfId="0" applyFont="true" applyBorder="true" applyAlignment="true">
      <alignment vertical="center" wrapText="true"/>
    </xf>
    <xf numFmtId="176" fontId="12" fillId="0" borderId="1" xfId="0" applyNumberFormat="true" applyFont="true" applyFill="true" applyBorder="true" applyAlignment="true">
      <alignment horizontal="center" vertical="center"/>
    </xf>
    <xf numFmtId="0" fontId="17" fillId="0" borderId="1" xfId="0" applyFont="true" applyFill="true" applyBorder="true" applyAlignment="true">
      <alignment vertical="center" wrapText="true"/>
    </xf>
    <xf numFmtId="0" fontId="9" fillId="0" borderId="6" xfId="0" applyFont="true" applyFill="true" applyBorder="true" applyAlignment="true">
      <alignment horizontal="left" vertical="center" wrapText="true"/>
    </xf>
    <xf numFmtId="178" fontId="0" fillId="0" borderId="0" xfId="0" applyNumberFormat="true" applyFill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48"/>
  <sheetViews>
    <sheetView tabSelected="1" workbookViewId="0">
      <selection activeCell="C5" sqref="C5"/>
    </sheetView>
  </sheetViews>
  <sheetFormatPr defaultColWidth="9" defaultRowHeight="13.5"/>
  <cols>
    <col min="1" max="1" width="5.625" style="1" customWidth="true"/>
    <col min="2" max="2" width="32.625" style="1" customWidth="true"/>
    <col min="3" max="3" width="11.875" style="1" customWidth="true"/>
    <col min="4" max="4" width="11.75" style="1" customWidth="true"/>
    <col min="5" max="5" width="12.25" style="1" customWidth="true"/>
    <col min="6" max="6" width="10.375" style="1" customWidth="true"/>
    <col min="7" max="7" width="8.5" style="1" customWidth="true"/>
    <col min="8" max="8" width="10" style="1" customWidth="true"/>
    <col min="9" max="9" width="8.375" style="1" customWidth="true"/>
    <col min="10" max="10" width="14.25" style="45" customWidth="true"/>
    <col min="11" max="11" width="20" style="46" customWidth="true"/>
    <col min="12" max="12" width="9" style="47"/>
    <col min="13" max="13" width="9" style="1"/>
    <col min="14" max="14" width="9.5" style="1" customWidth="true"/>
    <col min="15" max="16384" width="9" style="1"/>
  </cols>
  <sheetData>
    <row r="1" ht="38.25" customHeight="true" spans="1:1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72"/>
    </row>
    <row r="2" spans="1:11">
      <c r="A2" s="49" t="s">
        <v>1</v>
      </c>
      <c r="B2" s="49"/>
      <c r="C2" s="49"/>
      <c r="D2" s="50"/>
      <c r="E2" s="69"/>
      <c r="F2" s="69"/>
      <c r="G2" s="69"/>
      <c r="H2" s="69"/>
      <c r="I2" s="69"/>
      <c r="J2" s="73" t="s">
        <v>2</v>
      </c>
      <c r="K2" s="73"/>
    </row>
    <row r="3" s="44" customFormat="true" ht="24" customHeight="true" spans="1:12">
      <c r="A3" s="51" t="s">
        <v>3</v>
      </c>
      <c r="B3" s="51" t="s">
        <v>4</v>
      </c>
      <c r="C3" s="52" t="s">
        <v>5</v>
      </c>
      <c r="D3" s="51" t="s">
        <v>6</v>
      </c>
      <c r="E3" s="70" t="s">
        <v>7</v>
      </c>
      <c r="F3" s="70"/>
      <c r="G3" s="70"/>
      <c r="H3" s="70"/>
      <c r="I3" s="70"/>
      <c r="J3" s="74" t="s">
        <v>8</v>
      </c>
      <c r="K3" s="75" t="s">
        <v>9</v>
      </c>
      <c r="L3" s="76"/>
    </row>
    <row r="4" s="44" customFormat="true" ht="30.95" customHeight="true" spans="1:12">
      <c r="A4" s="53"/>
      <c r="B4" s="53"/>
      <c r="C4" s="54"/>
      <c r="D4" s="53"/>
      <c r="E4" s="70" t="s">
        <v>10</v>
      </c>
      <c r="F4" s="70" t="s">
        <v>11</v>
      </c>
      <c r="G4" s="70" t="s">
        <v>12</v>
      </c>
      <c r="H4" s="70" t="s">
        <v>13</v>
      </c>
      <c r="I4" s="70" t="s">
        <v>12</v>
      </c>
      <c r="J4" s="74"/>
      <c r="K4" s="75"/>
      <c r="L4" s="76"/>
    </row>
    <row r="5" ht="14.25" spans="1:11">
      <c r="A5" s="55"/>
      <c r="B5" s="56" t="s">
        <v>14</v>
      </c>
      <c r="C5" s="57">
        <f>C12+C6+C28+C37</f>
        <v>5870.17</v>
      </c>
      <c r="D5" s="57">
        <f>D12+D6+D28+D37</f>
        <v>4818.51</v>
      </c>
      <c r="E5" s="57">
        <f>E6+E12+E28</f>
        <v>1051.66</v>
      </c>
      <c r="F5" s="57">
        <f>F6+F12+F28</f>
        <v>589.55</v>
      </c>
      <c r="G5" s="57"/>
      <c r="H5" s="57">
        <f>H6+H12+H28</f>
        <v>462.11</v>
      </c>
      <c r="I5" s="57"/>
      <c r="J5" s="77">
        <f>J6+J12+J28+J45</f>
        <v>159.904</v>
      </c>
      <c r="K5" s="78"/>
    </row>
    <row r="6" s="44" customFormat="true" spans="1:12">
      <c r="A6" s="58"/>
      <c r="B6" s="59" t="s">
        <v>15</v>
      </c>
      <c r="C6" s="60">
        <f>SUM(C7:C11)</f>
        <v>4745.32</v>
      </c>
      <c r="D6" s="60">
        <f>SUM(D7:D11)</f>
        <v>4239.48</v>
      </c>
      <c r="E6" s="60">
        <f>SUM(E7:E11)</f>
        <v>505.84</v>
      </c>
      <c r="F6" s="60">
        <f>SUM(F7:F11)</f>
        <v>240.45</v>
      </c>
      <c r="G6" s="60"/>
      <c r="H6" s="60">
        <f>SUM(H7:H11)</f>
        <v>265.39</v>
      </c>
      <c r="I6" s="60"/>
      <c r="J6" s="60">
        <f>SUM(J7:J11)</f>
        <v>75.876</v>
      </c>
      <c r="K6" s="79"/>
      <c r="L6" s="76"/>
    </row>
    <row r="7" spans="1:11">
      <c r="A7" s="61">
        <v>1</v>
      </c>
      <c r="B7" s="62" t="str">
        <f>Sheet2!B5</f>
        <v>金华市奥博电气有限公司</v>
      </c>
      <c r="C7" s="63">
        <v>40.5</v>
      </c>
      <c r="D7" s="63">
        <v>33.07</v>
      </c>
      <c r="E7" s="63">
        <f t="shared" ref="E7:E11" si="0">C7-D7</f>
        <v>7.43</v>
      </c>
      <c r="F7" s="63"/>
      <c r="G7" s="71">
        <v>0.1</v>
      </c>
      <c r="H7" s="63">
        <v>7.43</v>
      </c>
      <c r="I7" s="71">
        <v>0.15</v>
      </c>
      <c r="J7" s="80">
        <f>E7*0.15</f>
        <v>1.1145</v>
      </c>
      <c r="K7" s="78"/>
    </row>
    <row r="8" spans="1:11">
      <c r="A8" s="61">
        <v>2</v>
      </c>
      <c r="B8" s="62" t="str">
        <f>Sheet2!B15</f>
        <v>金华市新桥五金厂</v>
      </c>
      <c r="C8" s="63">
        <v>16.37</v>
      </c>
      <c r="D8" s="63"/>
      <c r="E8" s="63">
        <f t="shared" si="0"/>
        <v>16.37</v>
      </c>
      <c r="F8" s="63"/>
      <c r="G8" s="71">
        <v>0.15</v>
      </c>
      <c r="H8" s="63">
        <v>16.37</v>
      </c>
      <c r="I8" s="71">
        <v>0.15</v>
      </c>
      <c r="J8" s="80">
        <f>E8*0.15</f>
        <v>2.4555</v>
      </c>
      <c r="K8" s="78"/>
    </row>
    <row r="9" spans="1:11">
      <c r="A9" s="61">
        <v>3</v>
      </c>
      <c r="B9" s="62" t="str">
        <f>Sheet2!B30</f>
        <v>金华浩翔汽配有限公司</v>
      </c>
      <c r="C9" s="63">
        <v>4300</v>
      </c>
      <c r="D9" s="63">
        <v>4058.41</v>
      </c>
      <c r="E9" s="63">
        <f t="shared" si="0"/>
        <v>241.59</v>
      </c>
      <c r="F9" s="63"/>
      <c r="G9" s="71">
        <v>0.15</v>
      </c>
      <c r="H9" s="63">
        <v>241.59</v>
      </c>
      <c r="I9" s="71">
        <v>0.15</v>
      </c>
      <c r="J9" s="80">
        <f>E9*0.15</f>
        <v>36.2385</v>
      </c>
      <c r="K9" s="78"/>
    </row>
    <row r="10" hidden="true" spans="1:11">
      <c r="A10" s="61">
        <v>4</v>
      </c>
      <c r="B10" s="62"/>
      <c r="C10" s="63"/>
      <c r="D10" s="63"/>
      <c r="E10" s="63">
        <f t="shared" si="0"/>
        <v>0</v>
      </c>
      <c r="F10" s="63"/>
      <c r="G10" s="71">
        <v>0.15</v>
      </c>
      <c r="H10" s="63"/>
      <c r="I10" s="63"/>
      <c r="J10" s="80"/>
      <c r="K10" s="78"/>
    </row>
    <row r="11" spans="1:14">
      <c r="A11" s="61">
        <v>4</v>
      </c>
      <c r="B11" s="62" t="s">
        <v>16</v>
      </c>
      <c r="C11" s="63">
        <v>388.45</v>
      </c>
      <c r="D11" s="63">
        <v>148</v>
      </c>
      <c r="E11" s="63">
        <f t="shared" si="0"/>
        <v>240.45</v>
      </c>
      <c r="F11" s="63">
        <v>240.45</v>
      </c>
      <c r="G11" s="71">
        <v>0.15</v>
      </c>
      <c r="H11" s="63"/>
      <c r="I11" s="71">
        <v>0.15</v>
      </c>
      <c r="J11" s="81">
        <f>F11*G11</f>
        <v>36.0675</v>
      </c>
      <c r="K11" s="82"/>
      <c r="N11" s="87"/>
    </row>
    <row r="12" s="44" customFormat="true" spans="1:12">
      <c r="A12" s="58"/>
      <c r="B12" s="59" t="s">
        <v>17</v>
      </c>
      <c r="C12" s="60">
        <f>SUM(C13:C19)</f>
        <v>81.8</v>
      </c>
      <c r="D12" s="60">
        <f>SUM(D13:D19)</f>
        <v>9.43</v>
      </c>
      <c r="E12" s="60">
        <f>SUM(E13:E19)</f>
        <v>72.37</v>
      </c>
      <c r="F12" s="60">
        <f>SUM(F13:F19)</f>
        <v>59.63</v>
      </c>
      <c r="G12" s="60"/>
      <c r="H12" s="60">
        <f>SUM(H13:H19)</f>
        <v>12.74</v>
      </c>
      <c r="I12" s="60"/>
      <c r="J12" s="60">
        <f>SUM(J13:J19)</f>
        <v>10.8555</v>
      </c>
      <c r="K12" s="79"/>
      <c r="L12" s="76"/>
    </row>
    <row r="13" spans="1:11">
      <c r="A13" s="61">
        <v>5</v>
      </c>
      <c r="B13" s="62" t="str">
        <f>Sheet2!B35</f>
        <v>浙江阜康机械有限公司</v>
      </c>
      <c r="C13" s="63">
        <v>67.5</v>
      </c>
      <c r="D13" s="63">
        <v>7.78</v>
      </c>
      <c r="E13" s="63">
        <f t="shared" ref="E13:E27" si="1">C13-D13</f>
        <v>59.72</v>
      </c>
      <c r="F13" s="63">
        <f>E13-H13</f>
        <v>46.98</v>
      </c>
      <c r="G13" s="71">
        <v>0.15</v>
      </c>
      <c r="H13" s="63">
        <v>12.74</v>
      </c>
      <c r="I13" s="71">
        <v>0.15</v>
      </c>
      <c r="J13" s="80">
        <f>E13*0.15</f>
        <v>8.958</v>
      </c>
      <c r="K13" s="78"/>
    </row>
    <row r="14" spans="1:11">
      <c r="A14" s="61">
        <v>6</v>
      </c>
      <c r="B14" s="62" t="str">
        <f>Sheet2!B50</f>
        <v>金华市跃发五金工具厂</v>
      </c>
      <c r="C14" s="63">
        <v>14.3</v>
      </c>
      <c r="D14" s="63">
        <v>1.65</v>
      </c>
      <c r="E14" s="63">
        <f t="shared" si="1"/>
        <v>12.65</v>
      </c>
      <c r="F14" s="63">
        <v>12.65</v>
      </c>
      <c r="G14" s="71">
        <v>0.15</v>
      </c>
      <c r="H14" s="63"/>
      <c r="I14" s="71">
        <v>0.15</v>
      </c>
      <c r="J14" s="80">
        <f>E14*0.15</f>
        <v>1.8975</v>
      </c>
      <c r="K14" s="78"/>
    </row>
    <row r="15" hidden="true" spans="1:11">
      <c r="A15" s="61">
        <v>3</v>
      </c>
      <c r="B15" s="62"/>
      <c r="C15" s="63"/>
      <c r="D15" s="63"/>
      <c r="E15" s="63">
        <f t="shared" si="1"/>
        <v>0</v>
      </c>
      <c r="F15" s="63"/>
      <c r="G15" s="63"/>
      <c r="H15" s="63"/>
      <c r="I15" s="63"/>
      <c r="J15" s="80"/>
      <c r="K15" s="78"/>
    </row>
    <row r="16" hidden="true" spans="1:11">
      <c r="A16" s="61">
        <v>4</v>
      </c>
      <c r="B16" s="62"/>
      <c r="C16" s="63"/>
      <c r="D16" s="63"/>
      <c r="E16" s="63">
        <f t="shared" si="1"/>
        <v>0</v>
      </c>
      <c r="F16" s="63"/>
      <c r="G16" s="63"/>
      <c r="H16" s="63"/>
      <c r="I16" s="63"/>
      <c r="J16" s="80"/>
      <c r="K16" s="78"/>
    </row>
    <row r="17" hidden="true" spans="1:11">
      <c r="A17" s="61">
        <v>5</v>
      </c>
      <c r="B17" s="62"/>
      <c r="C17" s="63"/>
      <c r="D17" s="63"/>
      <c r="E17" s="63">
        <f t="shared" si="1"/>
        <v>0</v>
      </c>
      <c r="F17" s="63"/>
      <c r="G17" s="63"/>
      <c r="H17" s="63"/>
      <c r="I17" s="63"/>
      <c r="J17" s="80"/>
      <c r="K17" s="78"/>
    </row>
    <row r="18" hidden="true" spans="1:11">
      <c r="A18" s="61">
        <v>6</v>
      </c>
      <c r="B18" s="62"/>
      <c r="C18" s="63"/>
      <c r="D18" s="63"/>
      <c r="E18" s="63">
        <f t="shared" si="1"/>
        <v>0</v>
      </c>
      <c r="F18" s="63"/>
      <c r="G18" s="63"/>
      <c r="H18" s="63"/>
      <c r="I18" s="63"/>
      <c r="J18" s="80"/>
      <c r="K18" s="78"/>
    </row>
    <row r="19" hidden="true" spans="1:11">
      <c r="A19" s="61">
        <v>7</v>
      </c>
      <c r="B19" s="62"/>
      <c r="C19" s="63"/>
      <c r="D19" s="63"/>
      <c r="E19" s="63">
        <f t="shared" si="1"/>
        <v>0</v>
      </c>
      <c r="F19" s="63"/>
      <c r="G19" s="63"/>
      <c r="H19" s="63"/>
      <c r="I19" s="63"/>
      <c r="J19" s="80"/>
      <c r="K19" s="78"/>
    </row>
    <row r="20" hidden="true" spans="1:11">
      <c r="A20" s="61">
        <v>5</v>
      </c>
      <c r="B20" s="62"/>
      <c r="C20" s="63"/>
      <c r="D20" s="63"/>
      <c r="E20" s="63">
        <f t="shared" si="1"/>
        <v>0</v>
      </c>
      <c r="F20" s="63"/>
      <c r="G20" s="63"/>
      <c r="H20" s="63"/>
      <c r="I20" s="63"/>
      <c r="J20" s="80"/>
      <c r="K20" s="78"/>
    </row>
    <row r="21" hidden="true" spans="1:11">
      <c r="A21" s="61">
        <v>6</v>
      </c>
      <c r="B21" s="62"/>
      <c r="C21" s="63"/>
      <c r="D21" s="63"/>
      <c r="E21" s="63">
        <f t="shared" si="1"/>
        <v>0</v>
      </c>
      <c r="F21" s="63"/>
      <c r="G21" s="63"/>
      <c r="H21" s="63"/>
      <c r="I21" s="63"/>
      <c r="J21" s="80"/>
      <c r="K21" s="78"/>
    </row>
    <row r="22" hidden="true" spans="1:11">
      <c r="A22" s="61">
        <v>7</v>
      </c>
      <c r="B22" s="62"/>
      <c r="C22" s="63"/>
      <c r="D22" s="63"/>
      <c r="E22" s="63">
        <f t="shared" si="1"/>
        <v>0</v>
      </c>
      <c r="F22" s="63"/>
      <c r="G22" s="63"/>
      <c r="H22" s="63"/>
      <c r="I22" s="63"/>
      <c r="J22" s="80"/>
      <c r="K22" s="78"/>
    </row>
    <row r="23" hidden="true" spans="1:11">
      <c r="A23" s="61">
        <v>8</v>
      </c>
      <c r="B23" s="62"/>
      <c r="C23" s="63"/>
      <c r="D23" s="63"/>
      <c r="E23" s="63">
        <f t="shared" si="1"/>
        <v>0</v>
      </c>
      <c r="F23" s="63"/>
      <c r="G23" s="63"/>
      <c r="H23" s="63"/>
      <c r="I23" s="63"/>
      <c r="J23" s="80"/>
      <c r="K23" s="78"/>
    </row>
    <row r="24" hidden="true" spans="1:11">
      <c r="A24" s="61">
        <v>9</v>
      </c>
      <c r="B24" s="62"/>
      <c r="C24" s="63"/>
      <c r="D24" s="63"/>
      <c r="E24" s="63">
        <f t="shared" si="1"/>
        <v>0</v>
      </c>
      <c r="F24" s="63"/>
      <c r="G24" s="63"/>
      <c r="H24" s="63"/>
      <c r="I24" s="63"/>
      <c r="J24" s="80"/>
      <c r="K24" s="78"/>
    </row>
    <row r="25" hidden="true" spans="1:11">
      <c r="A25" s="61">
        <v>10</v>
      </c>
      <c r="B25" s="62"/>
      <c r="C25" s="63"/>
      <c r="D25" s="63"/>
      <c r="E25" s="63">
        <f t="shared" si="1"/>
        <v>0</v>
      </c>
      <c r="F25" s="63"/>
      <c r="G25" s="63"/>
      <c r="H25" s="63"/>
      <c r="I25" s="63"/>
      <c r="J25" s="80"/>
      <c r="K25" s="78"/>
    </row>
    <row r="26" ht="12" hidden="true" customHeight="true" spans="1:11">
      <c r="A26" s="61">
        <v>11</v>
      </c>
      <c r="B26" s="62"/>
      <c r="C26" s="63"/>
      <c r="D26" s="63"/>
      <c r="E26" s="63">
        <f t="shared" si="1"/>
        <v>0</v>
      </c>
      <c r="F26" s="63"/>
      <c r="G26" s="63"/>
      <c r="H26" s="63"/>
      <c r="I26" s="63"/>
      <c r="J26" s="80"/>
      <c r="K26" s="78"/>
    </row>
    <row r="27" hidden="true" spans="1:11">
      <c r="A27" s="61">
        <v>12</v>
      </c>
      <c r="B27" s="62"/>
      <c r="C27" s="63"/>
      <c r="D27" s="63"/>
      <c r="E27" s="63">
        <f t="shared" si="1"/>
        <v>0</v>
      </c>
      <c r="F27" s="63"/>
      <c r="G27" s="63"/>
      <c r="H27" s="63"/>
      <c r="I27" s="63"/>
      <c r="J27" s="80"/>
      <c r="K27" s="78"/>
    </row>
    <row r="28" s="44" customFormat="true" spans="1:12">
      <c r="A28" s="58" t="s">
        <v>18</v>
      </c>
      <c r="B28" s="59" t="s">
        <v>19</v>
      </c>
      <c r="C28" s="60">
        <f>SUM(C29:C36)</f>
        <v>1043.05</v>
      </c>
      <c r="D28" s="60">
        <f>SUM(D29:D36)</f>
        <v>569.6</v>
      </c>
      <c r="E28" s="60">
        <f>SUM(E29:E36)</f>
        <v>473.45</v>
      </c>
      <c r="F28" s="60">
        <f>SUM(F29:F36)</f>
        <v>289.47</v>
      </c>
      <c r="G28" s="60"/>
      <c r="H28" s="60">
        <f>SUM(H29:H36)</f>
        <v>183.98</v>
      </c>
      <c r="I28" s="60"/>
      <c r="J28" s="60">
        <f>SUM(J29:J36)</f>
        <v>70.5525</v>
      </c>
      <c r="K28" s="79"/>
      <c r="L28" s="76"/>
    </row>
    <row r="29" spans="1:11">
      <c r="A29" s="61">
        <v>7</v>
      </c>
      <c r="B29" s="62" t="str">
        <f>Sheet2!B13</f>
        <v>金华市达生机电有限公司</v>
      </c>
      <c r="C29" s="63">
        <v>27.4</v>
      </c>
      <c r="D29" s="63">
        <v>3.16</v>
      </c>
      <c r="E29" s="63">
        <f t="shared" ref="E29:E36" si="2">C29-D29</f>
        <v>24.24</v>
      </c>
      <c r="F29" s="63"/>
      <c r="G29" s="71">
        <v>0.15</v>
      </c>
      <c r="H29" s="63">
        <v>24.24</v>
      </c>
      <c r="I29" s="71">
        <v>0.15</v>
      </c>
      <c r="J29" s="80">
        <f>E29*0.15</f>
        <v>3.636</v>
      </c>
      <c r="K29" s="78"/>
    </row>
    <row r="30" spans="1:11">
      <c r="A30" s="61">
        <v>8</v>
      </c>
      <c r="B30" s="62" t="str">
        <f>Sheet2!B16</f>
        <v>金华市英凯体育用品有限公司</v>
      </c>
      <c r="C30" s="63">
        <v>45.6</v>
      </c>
      <c r="D30" s="63">
        <v>5.24</v>
      </c>
      <c r="E30" s="63">
        <f t="shared" si="2"/>
        <v>40.36</v>
      </c>
      <c r="F30" s="63"/>
      <c r="G30" s="71">
        <v>0.1</v>
      </c>
      <c r="H30" s="63">
        <v>40.36</v>
      </c>
      <c r="I30" s="71">
        <v>0.15</v>
      </c>
      <c r="J30" s="80">
        <f>E30*0.15</f>
        <v>6.054</v>
      </c>
      <c r="K30" s="78"/>
    </row>
    <row r="31" spans="1:11">
      <c r="A31" s="61">
        <v>9</v>
      </c>
      <c r="B31" s="62" t="str">
        <f>Sheet2!B17</f>
        <v>金华市蓝标工具科技有限公司</v>
      </c>
      <c r="C31" s="63">
        <v>148</v>
      </c>
      <c r="D31" s="63">
        <v>140.39</v>
      </c>
      <c r="E31" s="63">
        <f t="shared" si="2"/>
        <v>7.61000000000001</v>
      </c>
      <c r="F31" s="63"/>
      <c r="G31" s="71">
        <v>0.15</v>
      </c>
      <c r="H31" s="63">
        <v>7.61</v>
      </c>
      <c r="I31" s="71">
        <v>0.15</v>
      </c>
      <c r="J31" s="80">
        <f>E31*0.15</f>
        <v>1.1415</v>
      </c>
      <c r="K31" s="78"/>
    </row>
    <row r="32" spans="1:11">
      <c r="A32" s="61">
        <v>10</v>
      </c>
      <c r="B32" s="62" t="str">
        <f>Sheet2!B21</f>
        <v>金华辉煌三联工具实业有限公司</v>
      </c>
      <c r="C32" s="63">
        <v>320</v>
      </c>
      <c r="D32" s="63"/>
      <c r="E32" s="63">
        <v>320</v>
      </c>
      <c r="F32" s="63">
        <v>280.17</v>
      </c>
      <c r="G32" s="71">
        <v>0.15</v>
      </c>
      <c r="H32" s="63">
        <v>39.83</v>
      </c>
      <c r="I32" s="71">
        <v>0.15</v>
      </c>
      <c r="J32" s="80">
        <f>E32*0.15</f>
        <v>48</v>
      </c>
      <c r="K32" s="78"/>
    </row>
    <row r="33" ht="27" spans="1:11">
      <c r="A33" s="61">
        <v>11</v>
      </c>
      <c r="B33" s="62" t="str">
        <f>Sheet2!B38</f>
        <v>浙江力迈金属制品有限公司</v>
      </c>
      <c r="C33" s="63">
        <v>382.03</v>
      </c>
      <c r="D33" s="63">
        <v>382.03</v>
      </c>
      <c r="E33" s="63">
        <f t="shared" si="2"/>
        <v>0</v>
      </c>
      <c r="F33" s="63"/>
      <c r="G33" s="71">
        <v>0.15</v>
      </c>
      <c r="H33" s="63"/>
      <c r="I33" s="71">
        <v>0.15</v>
      </c>
      <c r="J33" s="80">
        <v>0</v>
      </c>
      <c r="K33" s="78" t="s">
        <v>20</v>
      </c>
    </row>
    <row r="34" spans="1:11">
      <c r="A34" s="61">
        <v>12</v>
      </c>
      <c r="B34" s="62" t="str">
        <f>Sheet2!B44</f>
        <v>金华市伊凯动力科技有限公司</v>
      </c>
      <c r="C34" s="63">
        <v>66.5</v>
      </c>
      <c r="D34" s="63">
        <v>34.73</v>
      </c>
      <c r="E34" s="63">
        <f t="shared" si="2"/>
        <v>31.77</v>
      </c>
      <c r="F34" s="63"/>
      <c r="G34" s="71">
        <v>0.15</v>
      </c>
      <c r="H34" s="63">
        <v>31.77</v>
      </c>
      <c r="I34" s="71">
        <v>0.15</v>
      </c>
      <c r="J34" s="80">
        <f>E34*0.15</f>
        <v>4.7655</v>
      </c>
      <c r="K34" s="78"/>
    </row>
    <row r="35" ht="27" spans="1:11">
      <c r="A35" s="61">
        <v>13</v>
      </c>
      <c r="B35" s="62" t="str">
        <f>Sheet2!B51</f>
        <v>金华市兆亿塑业有限公司</v>
      </c>
      <c r="C35" s="63">
        <v>18.32</v>
      </c>
      <c r="D35" s="63">
        <v>0</v>
      </c>
      <c r="E35" s="63">
        <f t="shared" si="2"/>
        <v>18.32</v>
      </c>
      <c r="F35" s="63">
        <v>9.3</v>
      </c>
      <c r="G35" s="71">
        <v>0.1</v>
      </c>
      <c r="H35" s="63">
        <v>9.02</v>
      </c>
      <c r="I35" s="71">
        <v>0.15</v>
      </c>
      <c r="J35" s="80">
        <f>F35*0.1+H35*0.15</f>
        <v>2.283</v>
      </c>
      <c r="K35" s="83" t="s">
        <v>21</v>
      </c>
    </row>
    <row r="36" spans="1:11">
      <c r="A36" s="61">
        <v>14</v>
      </c>
      <c r="B36" s="62" t="str">
        <f>Sheet2!B56</f>
        <v>金华振飞工具有限公司</v>
      </c>
      <c r="C36" s="63">
        <v>35.2</v>
      </c>
      <c r="D36" s="63">
        <v>4.05</v>
      </c>
      <c r="E36" s="63">
        <f t="shared" si="2"/>
        <v>31.15</v>
      </c>
      <c r="F36" s="63"/>
      <c r="G36" s="71">
        <v>0.15</v>
      </c>
      <c r="H36" s="63">
        <v>31.15</v>
      </c>
      <c r="I36" s="71">
        <v>0.15</v>
      </c>
      <c r="J36" s="80">
        <f>E36*0.15</f>
        <v>4.6725</v>
      </c>
      <c r="K36" s="78"/>
    </row>
    <row r="37" s="44" customFormat="true" hidden="true" spans="1:12">
      <c r="A37" s="61">
        <v>14</v>
      </c>
      <c r="B37" s="64" t="s">
        <v>22</v>
      </c>
      <c r="C37" s="65">
        <f>SUM(C38:C44)</f>
        <v>0</v>
      </c>
      <c r="D37" s="65">
        <f>SUM(D38:D44)</f>
        <v>0</v>
      </c>
      <c r="E37" s="65">
        <f>SUM(E38:E44)</f>
        <v>0</v>
      </c>
      <c r="F37" s="65"/>
      <c r="G37" s="65"/>
      <c r="H37" s="65"/>
      <c r="I37" s="65"/>
      <c r="J37" s="84"/>
      <c r="K37" s="85"/>
      <c r="L37" s="76"/>
    </row>
    <row r="38" hidden="true" spans="1:11">
      <c r="A38" s="61">
        <v>15</v>
      </c>
      <c r="B38" s="62"/>
      <c r="C38" s="63"/>
      <c r="D38" s="63"/>
      <c r="E38" s="63">
        <f t="shared" ref="E38:E44" si="3">C38-D38</f>
        <v>0</v>
      </c>
      <c r="F38" s="63"/>
      <c r="G38" s="63"/>
      <c r="H38" s="63"/>
      <c r="I38" s="63"/>
      <c r="J38" s="80"/>
      <c r="K38" s="78"/>
    </row>
    <row r="39" hidden="true" spans="1:11">
      <c r="A39" s="61">
        <v>16</v>
      </c>
      <c r="B39" s="62"/>
      <c r="C39" s="63"/>
      <c r="D39" s="63"/>
      <c r="E39" s="63">
        <f t="shared" si="3"/>
        <v>0</v>
      </c>
      <c r="F39" s="63"/>
      <c r="G39" s="63"/>
      <c r="H39" s="63"/>
      <c r="I39" s="63"/>
      <c r="J39" s="80"/>
      <c r="K39" s="78"/>
    </row>
    <row r="40" hidden="true" spans="1:11">
      <c r="A40" s="61">
        <v>17</v>
      </c>
      <c r="B40" s="62"/>
      <c r="C40" s="63"/>
      <c r="D40" s="63"/>
      <c r="E40" s="63">
        <f t="shared" si="3"/>
        <v>0</v>
      </c>
      <c r="F40" s="63"/>
      <c r="G40" s="63"/>
      <c r="H40" s="63"/>
      <c r="I40" s="63"/>
      <c r="J40" s="80"/>
      <c r="K40" s="78"/>
    </row>
    <row r="41" hidden="true" spans="1:11">
      <c r="A41" s="61">
        <v>18</v>
      </c>
      <c r="B41" s="62"/>
      <c r="C41" s="63"/>
      <c r="D41" s="63"/>
      <c r="E41" s="63">
        <f t="shared" si="3"/>
        <v>0</v>
      </c>
      <c r="F41" s="63"/>
      <c r="G41" s="63"/>
      <c r="H41" s="63"/>
      <c r="I41" s="63"/>
      <c r="J41" s="80"/>
      <c r="K41" s="78"/>
    </row>
    <row r="42" hidden="true" spans="1:11">
      <c r="A42" s="61">
        <v>19</v>
      </c>
      <c r="B42" s="62"/>
      <c r="C42" s="63"/>
      <c r="D42" s="63"/>
      <c r="E42" s="63">
        <f t="shared" si="3"/>
        <v>0</v>
      </c>
      <c r="F42" s="63"/>
      <c r="G42" s="63"/>
      <c r="H42" s="63"/>
      <c r="I42" s="63"/>
      <c r="J42" s="80"/>
      <c r="K42" s="78"/>
    </row>
    <row r="43" hidden="true" spans="1:11">
      <c r="A43" s="61">
        <v>20</v>
      </c>
      <c r="B43" s="62"/>
      <c r="C43" s="63"/>
      <c r="D43" s="63"/>
      <c r="E43" s="63">
        <f t="shared" si="3"/>
        <v>0</v>
      </c>
      <c r="F43" s="63"/>
      <c r="G43" s="63"/>
      <c r="H43" s="63"/>
      <c r="I43" s="63"/>
      <c r="J43" s="80"/>
      <c r="K43" s="78"/>
    </row>
    <row r="44" hidden="true" spans="1:11">
      <c r="A44" s="61">
        <v>21</v>
      </c>
      <c r="B44" s="62"/>
      <c r="C44" s="63"/>
      <c r="D44" s="63"/>
      <c r="E44" s="63">
        <f t="shared" si="3"/>
        <v>0</v>
      </c>
      <c r="F44" s="63"/>
      <c r="G44" s="63"/>
      <c r="H44" s="63"/>
      <c r="I44" s="63"/>
      <c r="J44" s="80"/>
      <c r="K44" s="78"/>
    </row>
    <row r="45" s="44" customFormat="true" spans="1:12">
      <c r="A45" s="58"/>
      <c r="B45" s="59" t="s">
        <v>23</v>
      </c>
      <c r="C45" s="60"/>
      <c r="D45" s="60"/>
      <c r="E45" s="60"/>
      <c r="F45" s="60"/>
      <c r="G45" s="60"/>
      <c r="H45" s="60"/>
      <c r="I45" s="60"/>
      <c r="J45" s="60">
        <f>SUM(J46:J47)</f>
        <v>2.62</v>
      </c>
      <c r="K45" s="79"/>
      <c r="L45" s="76"/>
    </row>
    <row r="46" ht="27" spans="1:11">
      <c r="A46" s="66">
        <v>15</v>
      </c>
      <c r="B46" s="62" t="s">
        <v>24</v>
      </c>
      <c r="C46" s="63"/>
      <c r="D46" s="63"/>
      <c r="E46" s="63"/>
      <c r="F46" s="63"/>
      <c r="G46" s="63"/>
      <c r="H46" s="63"/>
      <c r="I46" s="63"/>
      <c r="J46" s="80">
        <v>1.12</v>
      </c>
      <c r="K46" s="78" t="s">
        <v>25</v>
      </c>
    </row>
    <row r="47" ht="27" spans="1:11">
      <c r="A47" s="66">
        <v>16</v>
      </c>
      <c r="B47" s="62" t="s">
        <v>26</v>
      </c>
      <c r="C47" s="63"/>
      <c r="D47" s="63"/>
      <c r="E47" s="63"/>
      <c r="F47" s="63"/>
      <c r="G47" s="63"/>
      <c r="H47" s="63"/>
      <c r="I47" s="63"/>
      <c r="J47" s="80">
        <v>1.5</v>
      </c>
      <c r="K47" s="78" t="s">
        <v>27</v>
      </c>
    </row>
    <row r="48" ht="38.25" customHeight="true" spans="1:11">
      <c r="A48" s="67" t="s">
        <v>28</v>
      </c>
      <c r="B48" s="68"/>
      <c r="C48" s="68"/>
      <c r="D48" s="68"/>
      <c r="E48" s="68"/>
      <c r="F48" s="68"/>
      <c r="G48" s="68"/>
      <c r="H48" s="68"/>
      <c r="I48" s="68"/>
      <c r="J48" s="68"/>
      <c r="K48" s="86"/>
    </row>
  </sheetData>
  <mergeCells count="11">
    <mergeCell ref="A1:K1"/>
    <mergeCell ref="A2:C2"/>
    <mergeCell ref="J2:K2"/>
    <mergeCell ref="E3:I3"/>
    <mergeCell ref="A48:K48"/>
    <mergeCell ref="A3:A4"/>
    <mergeCell ref="B3:B4"/>
    <mergeCell ref="C3:C4"/>
    <mergeCell ref="D3:D4"/>
    <mergeCell ref="J3:J4"/>
    <mergeCell ref="K3:K4"/>
  </mergeCells>
  <printOptions horizontalCentered="true"/>
  <pageMargins left="0.357638888888889" right="0.357638888888889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XFD57"/>
  <sheetViews>
    <sheetView workbookViewId="0">
      <selection activeCell="B5" sqref="B5:B12"/>
    </sheetView>
  </sheetViews>
  <sheetFormatPr defaultColWidth="9" defaultRowHeight="13.5"/>
  <cols>
    <col min="1" max="1" width="4.625" style="1" customWidth="true"/>
    <col min="2" max="2" width="11.125" style="2" customWidth="true"/>
    <col min="3" max="3" width="18.5" style="1" customWidth="true"/>
    <col min="4" max="4" width="26.875" style="1" customWidth="true"/>
    <col min="5" max="5" width="10.25" style="1" customWidth="true"/>
    <col min="6" max="6" width="10.375" style="1" customWidth="true"/>
    <col min="7" max="7" width="10.125" style="1" customWidth="true"/>
    <col min="8" max="8" width="6.625" style="1" customWidth="true"/>
    <col min="9" max="9" width="3.875" style="1" customWidth="true"/>
    <col min="10" max="10" width="8.375" style="1" hidden="true" customWidth="true"/>
    <col min="11" max="11" width="10.375" style="1" hidden="true" customWidth="true"/>
    <col min="12" max="12" width="10.5" style="1" customWidth="true"/>
    <col min="13" max="13" width="18.25" style="3" customWidth="true"/>
    <col min="14" max="16379" width="9" style="1"/>
    <col min="16380" max="16384" width="9" style="4"/>
  </cols>
  <sheetData>
    <row r="1" s="1" customFormat="true" ht="20.25" spans="1:13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0"/>
    </row>
    <row r="2" s="1" customFormat="true" ht="20.25" spans="1:163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1" t="s">
        <v>2</v>
      </c>
      <c r="XEZ2" s="4"/>
      <c r="XFA2" s="4"/>
      <c r="XFB2" s="4"/>
      <c r="XFC2" s="4"/>
      <c r="XFD2" s="4"/>
    </row>
    <row r="3" s="1" customFormat="true" spans="1:14">
      <c r="A3" s="6" t="s">
        <v>3</v>
      </c>
      <c r="B3" s="7" t="s">
        <v>4</v>
      </c>
      <c r="C3" s="6" t="s">
        <v>30</v>
      </c>
      <c r="D3" s="8" t="s">
        <v>31</v>
      </c>
      <c r="E3" s="7" t="s">
        <v>32</v>
      </c>
      <c r="F3" s="21" t="s">
        <v>33</v>
      </c>
      <c r="G3" s="7" t="s">
        <v>34</v>
      </c>
      <c r="H3" s="6" t="s">
        <v>35</v>
      </c>
      <c r="I3" s="33" t="s">
        <v>36</v>
      </c>
      <c r="J3" s="34" t="s">
        <v>37</v>
      </c>
      <c r="K3" s="34" t="s">
        <v>38</v>
      </c>
      <c r="L3" s="6" t="s">
        <v>39</v>
      </c>
      <c r="M3" s="42" t="s">
        <v>40</v>
      </c>
      <c r="N3" s="2" t="s">
        <v>41</v>
      </c>
    </row>
    <row r="4" s="1" customFormat="true" spans="1:14">
      <c r="A4" s="6"/>
      <c r="B4" s="9"/>
      <c r="C4" s="6"/>
      <c r="D4" s="10"/>
      <c r="E4" s="9"/>
      <c r="F4" s="22"/>
      <c r="G4" s="9"/>
      <c r="H4" s="6"/>
      <c r="I4" s="33"/>
      <c r="J4" s="35"/>
      <c r="K4" s="35"/>
      <c r="L4" s="6"/>
      <c r="M4" s="42"/>
      <c r="N4" s="2"/>
    </row>
    <row r="5" s="1" customFormat="true" ht="24" hidden="true" spans="1:14">
      <c r="A5" s="11">
        <v>1</v>
      </c>
      <c r="B5" s="12" t="s">
        <v>42</v>
      </c>
      <c r="C5" s="13" t="s">
        <v>43</v>
      </c>
      <c r="D5" s="14" t="s">
        <v>44</v>
      </c>
      <c r="E5" s="21" t="s">
        <v>45</v>
      </c>
      <c r="F5" s="23" t="s">
        <v>46</v>
      </c>
      <c r="G5" s="24" t="s">
        <v>47</v>
      </c>
      <c r="H5" s="25">
        <v>14.87</v>
      </c>
      <c r="I5" s="36">
        <v>1</v>
      </c>
      <c r="J5" s="37">
        <f>H5*I5</f>
        <v>14.87</v>
      </c>
      <c r="K5" s="38" t="s">
        <v>48</v>
      </c>
      <c r="L5" s="25">
        <v>14.86</v>
      </c>
      <c r="M5" s="43">
        <v>0</v>
      </c>
      <c r="N5" s="12" t="s">
        <v>49</v>
      </c>
    </row>
    <row r="6" s="1" customFormat="true" ht="24" hidden="true" spans="1:14">
      <c r="A6" s="11"/>
      <c r="B6" s="12"/>
      <c r="C6" s="13" t="s">
        <v>43</v>
      </c>
      <c r="D6" s="14" t="s">
        <v>44</v>
      </c>
      <c r="E6" s="21" t="s">
        <v>45</v>
      </c>
      <c r="F6" s="23" t="s">
        <v>50</v>
      </c>
      <c r="G6" s="24" t="s">
        <v>47</v>
      </c>
      <c r="H6" s="25">
        <v>17.52</v>
      </c>
      <c r="I6" s="36">
        <v>1</v>
      </c>
      <c r="J6" s="37">
        <f>H6*I6</f>
        <v>17.52</v>
      </c>
      <c r="K6" s="38" t="s">
        <v>48</v>
      </c>
      <c r="L6" s="25">
        <f>H6*I6</f>
        <v>17.52</v>
      </c>
      <c r="M6" s="43">
        <v>0</v>
      </c>
      <c r="N6" s="12"/>
    </row>
    <row r="7" s="1" customFormat="true" ht="24" hidden="true" spans="1:14">
      <c r="A7" s="11"/>
      <c r="B7" s="12"/>
      <c r="C7" s="13" t="s">
        <v>51</v>
      </c>
      <c r="D7" s="14" t="s">
        <v>52</v>
      </c>
      <c r="E7" s="21" t="s">
        <v>45</v>
      </c>
      <c r="F7" s="23" t="s">
        <v>53</v>
      </c>
      <c r="G7" s="26" t="s">
        <v>54</v>
      </c>
      <c r="H7" s="25">
        <v>2.5</v>
      </c>
      <c r="I7" s="36">
        <v>1</v>
      </c>
      <c r="J7" s="37"/>
      <c r="K7" s="38"/>
      <c r="L7" s="25">
        <v>2.5</v>
      </c>
      <c r="M7" s="43">
        <f>L7</f>
        <v>2.5</v>
      </c>
      <c r="N7" s="12"/>
    </row>
    <row r="8" s="1" customFormat="true" ht="24" hidden="true" spans="1:14">
      <c r="A8" s="11"/>
      <c r="B8" s="12"/>
      <c r="C8" s="13" t="s">
        <v>55</v>
      </c>
      <c r="D8" s="14" t="s">
        <v>52</v>
      </c>
      <c r="E8" s="21" t="s">
        <v>45</v>
      </c>
      <c r="F8" s="23" t="s">
        <v>53</v>
      </c>
      <c r="G8" s="26" t="s">
        <v>54</v>
      </c>
      <c r="H8" s="25">
        <v>0.22</v>
      </c>
      <c r="I8" s="36">
        <v>1</v>
      </c>
      <c r="J8" s="37"/>
      <c r="K8" s="38"/>
      <c r="L8" s="25">
        <v>0.22</v>
      </c>
      <c r="M8" s="43">
        <v>0</v>
      </c>
      <c r="N8" s="12"/>
    </row>
    <row r="9" s="1" customFormat="true" ht="24" hidden="true" spans="1:14">
      <c r="A9" s="11"/>
      <c r="B9" s="12"/>
      <c r="C9" s="13" t="s">
        <v>51</v>
      </c>
      <c r="D9" s="14" t="s">
        <v>52</v>
      </c>
      <c r="E9" s="21" t="s">
        <v>45</v>
      </c>
      <c r="F9" s="23" t="s">
        <v>56</v>
      </c>
      <c r="G9" s="26" t="s">
        <v>54</v>
      </c>
      <c r="H9" s="25">
        <v>2.5</v>
      </c>
      <c r="I9" s="36">
        <v>1</v>
      </c>
      <c r="J9" s="37"/>
      <c r="K9" s="38"/>
      <c r="L9" s="25">
        <v>2.5</v>
      </c>
      <c r="M9" s="43">
        <f>L9</f>
        <v>2.5</v>
      </c>
      <c r="N9" s="12"/>
    </row>
    <row r="10" s="1" customFormat="true" ht="24" hidden="true" spans="1:14">
      <c r="A10" s="11"/>
      <c r="B10" s="12"/>
      <c r="C10" s="13" t="s">
        <v>57</v>
      </c>
      <c r="D10" s="14" t="s">
        <v>52</v>
      </c>
      <c r="E10" s="21" t="s">
        <v>45</v>
      </c>
      <c r="F10" s="23" t="s">
        <v>56</v>
      </c>
      <c r="G10" s="26" t="s">
        <v>54</v>
      </c>
      <c r="H10" s="25">
        <v>0.22</v>
      </c>
      <c r="I10" s="36">
        <v>1</v>
      </c>
      <c r="J10" s="37"/>
      <c r="K10" s="38"/>
      <c r="L10" s="25">
        <v>0.22</v>
      </c>
      <c r="M10" s="43">
        <v>0</v>
      </c>
      <c r="N10" s="12"/>
    </row>
    <row r="11" s="1" customFormat="true" ht="24" hidden="true" spans="1:14">
      <c r="A11" s="11"/>
      <c r="B11" s="12"/>
      <c r="C11" s="13" t="s">
        <v>51</v>
      </c>
      <c r="D11" s="14" t="s">
        <v>52</v>
      </c>
      <c r="E11" s="21" t="s">
        <v>45</v>
      </c>
      <c r="F11" s="23" t="s">
        <v>58</v>
      </c>
      <c r="G11" s="26" t="s">
        <v>59</v>
      </c>
      <c r="H11" s="25">
        <v>2.43</v>
      </c>
      <c r="I11" s="36">
        <v>1</v>
      </c>
      <c r="J11" s="37"/>
      <c r="K11" s="38"/>
      <c r="L11" s="25">
        <v>2.43</v>
      </c>
      <c r="M11" s="43">
        <f>L11</f>
        <v>2.43</v>
      </c>
      <c r="N11" s="12"/>
    </row>
    <row r="12" s="1" customFormat="true" ht="24" hidden="true" spans="1:14">
      <c r="A12" s="11"/>
      <c r="B12" s="12"/>
      <c r="C12" s="13" t="s">
        <v>57</v>
      </c>
      <c r="D12" s="14" t="s">
        <v>52</v>
      </c>
      <c r="E12" s="21" t="s">
        <v>45</v>
      </c>
      <c r="F12" s="23" t="s">
        <v>58</v>
      </c>
      <c r="G12" s="26" t="s">
        <v>59</v>
      </c>
      <c r="H12" s="25">
        <v>0.22</v>
      </c>
      <c r="I12" s="36">
        <v>1</v>
      </c>
      <c r="J12" s="37">
        <f t="shared" ref="J12:J17" si="0">H12*I12</f>
        <v>0.22</v>
      </c>
      <c r="K12" s="38" t="s">
        <v>48</v>
      </c>
      <c r="L12" s="25">
        <v>0.22</v>
      </c>
      <c r="M12" s="43">
        <v>0</v>
      </c>
      <c r="N12" s="12"/>
    </row>
    <row r="13" s="1" customFormat="true" ht="24" spans="1:14">
      <c r="A13" s="11">
        <v>2</v>
      </c>
      <c r="B13" s="12" t="s">
        <v>60</v>
      </c>
      <c r="C13" s="13" t="s">
        <v>61</v>
      </c>
      <c r="D13" s="14" t="s">
        <v>62</v>
      </c>
      <c r="E13" s="21" t="s">
        <v>45</v>
      </c>
      <c r="F13" s="23" t="s">
        <v>63</v>
      </c>
      <c r="G13" s="24" t="s">
        <v>64</v>
      </c>
      <c r="H13" s="25">
        <v>12.12</v>
      </c>
      <c r="I13" s="36">
        <v>1</v>
      </c>
      <c r="J13" s="37">
        <f t="shared" si="0"/>
        <v>12.12</v>
      </c>
      <c r="K13" s="38" t="s">
        <v>48</v>
      </c>
      <c r="L13" s="25">
        <v>12.12</v>
      </c>
      <c r="M13" s="43">
        <f>L13</f>
        <v>12.12</v>
      </c>
      <c r="N13" s="12" t="s">
        <v>65</v>
      </c>
    </row>
    <row r="14" s="1" customFormat="true" ht="24" spans="1:14">
      <c r="A14" s="11"/>
      <c r="B14" s="12"/>
      <c r="C14" s="13" t="s">
        <v>61</v>
      </c>
      <c r="D14" s="14" t="s">
        <v>62</v>
      </c>
      <c r="E14" s="21" t="s">
        <v>45</v>
      </c>
      <c r="F14" s="23" t="s">
        <v>66</v>
      </c>
      <c r="G14" s="26" t="s">
        <v>67</v>
      </c>
      <c r="H14" s="25">
        <v>12.12</v>
      </c>
      <c r="I14" s="36">
        <v>1</v>
      </c>
      <c r="J14" s="37"/>
      <c r="K14" s="38"/>
      <c r="L14" s="25">
        <v>12.12</v>
      </c>
      <c r="M14" s="43">
        <f>L14</f>
        <v>12.12</v>
      </c>
      <c r="N14" s="12"/>
    </row>
    <row r="15" s="1" customFormat="true" ht="24" hidden="true" spans="1:14">
      <c r="A15" s="11">
        <v>3</v>
      </c>
      <c r="B15" s="12" t="s">
        <v>68</v>
      </c>
      <c r="C15" s="13" t="s">
        <v>69</v>
      </c>
      <c r="D15" s="14" t="s">
        <v>70</v>
      </c>
      <c r="E15" s="21" t="s">
        <v>45</v>
      </c>
      <c r="F15" s="23" t="s">
        <v>71</v>
      </c>
      <c r="G15" s="27" t="s">
        <v>72</v>
      </c>
      <c r="H15" s="25">
        <v>16.37</v>
      </c>
      <c r="I15" s="36">
        <v>1</v>
      </c>
      <c r="J15" s="37">
        <f t="shared" si="0"/>
        <v>16.37</v>
      </c>
      <c r="K15" s="38" t="s">
        <v>48</v>
      </c>
      <c r="L15" s="25">
        <v>16.37</v>
      </c>
      <c r="M15" s="43">
        <f>L15</f>
        <v>16.37</v>
      </c>
      <c r="N15" s="12" t="s">
        <v>49</v>
      </c>
    </row>
    <row r="16" s="1" customFormat="true" ht="36" spans="1:14">
      <c r="A16" s="11">
        <v>4</v>
      </c>
      <c r="B16" s="12" t="s">
        <v>73</v>
      </c>
      <c r="C16" s="13" t="s">
        <v>69</v>
      </c>
      <c r="D16" s="14" t="s">
        <v>70</v>
      </c>
      <c r="E16" s="21" t="s">
        <v>45</v>
      </c>
      <c r="F16" s="23" t="s">
        <v>74</v>
      </c>
      <c r="G16" s="26" t="s">
        <v>75</v>
      </c>
      <c r="H16" s="25">
        <v>20.18</v>
      </c>
      <c r="I16" s="36">
        <v>2</v>
      </c>
      <c r="J16" s="37">
        <f t="shared" si="0"/>
        <v>40.36</v>
      </c>
      <c r="K16" s="38" t="s">
        <v>48</v>
      </c>
      <c r="L16" s="25">
        <v>40.36</v>
      </c>
      <c r="M16" s="43">
        <f>L16</f>
        <v>40.36</v>
      </c>
      <c r="N16" s="12" t="s">
        <v>65</v>
      </c>
    </row>
    <row r="17" s="1" customFormat="true" ht="24" spans="1:14">
      <c r="A17" s="11">
        <v>5</v>
      </c>
      <c r="B17" s="12" t="s">
        <v>76</v>
      </c>
      <c r="C17" s="13" t="s">
        <v>77</v>
      </c>
      <c r="D17" s="15" t="s">
        <v>78</v>
      </c>
      <c r="E17" s="28" t="s">
        <v>45</v>
      </c>
      <c r="F17" s="29" t="s">
        <v>79</v>
      </c>
      <c r="G17" s="27">
        <v>44300</v>
      </c>
      <c r="H17" s="30">
        <v>30.97</v>
      </c>
      <c r="I17" s="38">
        <v>1</v>
      </c>
      <c r="J17" s="37">
        <f t="shared" si="0"/>
        <v>30.97</v>
      </c>
      <c r="K17" s="38" t="s">
        <v>48</v>
      </c>
      <c r="L17" s="30">
        <v>30.97</v>
      </c>
      <c r="M17" s="43">
        <v>0</v>
      </c>
      <c r="N17" s="12" t="s">
        <v>65</v>
      </c>
    </row>
    <row r="18" s="1" customFormat="true" ht="24" spans="1:14">
      <c r="A18" s="11"/>
      <c r="B18" s="12"/>
      <c r="C18" s="13" t="s">
        <v>80</v>
      </c>
      <c r="D18" s="15" t="s">
        <v>81</v>
      </c>
      <c r="E18" s="28" t="s">
        <v>45</v>
      </c>
      <c r="F18" s="29" t="s">
        <v>82</v>
      </c>
      <c r="G18" s="27">
        <v>44438</v>
      </c>
      <c r="H18" s="30">
        <v>9.91</v>
      </c>
      <c r="I18" s="38">
        <v>1</v>
      </c>
      <c r="J18" s="37"/>
      <c r="K18" s="38"/>
      <c r="L18" s="30">
        <v>9.91</v>
      </c>
      <c r="M18" s="43">
        <v>0</v>
      </c>
      <c r="N18" s="12"/>
    </row>
    <row r="19" s="1" customFormat="true" ht="24" spans="1:14">
      <c r="A19" s="11"/>
      <c r="B19" s="12"/>
      <c r="C19" s="13" t="s">
        <v>83</v>
      </c>
      <c r="D19" s="15" t="s">
        <v>81</v>
      </c>
      <c r="E19" s="28" t="s">
        <v>45</v>
      </c>
      <c r="F19" s="29" t="s">
        <v>84</v>
      </c>
      <c r="G19" s="27">
        <v>44438</v>
      </c>
      <c r="H19" s="30">
        <v>34.34</v>
      </c>
      <c r="I19" s="38">
        <v>1</v>
      </c>
      <c r="J19" s="37"/>
      <c r="K19" s="38"/>
      <c r="L19" s="30">
        <v>34.32</v>
      </c>
      <c r="M19" s="43">
        <v>0</v>
      </c>
      <c r="N19" s="12"/>
    </row>
    <row r="20" s="1" customFormat="true" ht="24" spans="1:14">
      <c r="A20" s="11"/>
      <c r="B20" s="12"/>
      <c r="C20" s="13" t="s">
        <v>85</v>
      </c>
      <c r="D20" s="15" t="s">
        <v>86</v>
      </c>
      <c r="E20" s="28" t="s">
        <v>45</v>
      </c>
      <c r="F20" s="29" t="s">
        <v>87</v>
      </c>
      <c r="G20" s="27">
        <v>44230</v>
      </c>
      <c r="H20" s="30">
        <v>3.81</v>
      </c>
      <c r="I20" s="38">
        <v>2</v>
      </c>
      <c r="J20" s="37"/>
      <c r="K20" s="38"/>
      <c r="L20" s="30">
        <v>7.61</v>
      </c>
      <c r="M20" s="43">
        <f t="shared" ref="M20:M29" si="1">L20</f>
        <v>7.61</v>
      </c>
      <c r="N20" s="12"/>
    </row>
    <row r="21" s="1" customFormat="true" ht="24" spans="1:14">
      <c r="A21" s="11">
        <v>6</v>
      </c>
      <c r="B21" s="12" t="s">
        <v>88</v>
      </c>
      <c r="C21" s="13" t="s">
        <v>89</v>
      </c>
      <c r="D21" s="14" t="s">
        <v>90</v>
      </c>
      <c r="E21" s="21" t="s">
        <v>45</v>
      </c>
      <c r="F21" s="23" t="s">
        <v>91</v>
      </c>
      <c r="G21" s="27">
        <v>44145</v>
      </c>
      <c r="H21" s="25">
        <v>8.2300884956</v>
      </c>
      <c r="I21" s="36">
        <v>21</v>
      </c>
      <c r="J21" s="37">
        <f>H21*I21</f>
        <v>172.8318584076</v>
      </c>
      <c r="K21" s="38" t="s">
        <v>48</v>
      </c>
      <c r="L21" s="25">
        <v>172.83</v>
      </c>
      <c r="M21" s="43">
        <f t="shared" si="1"/>
        <v>172.83</v>
      </c>
      <c r="N21" s="12" t="s">
        <v>65</v>
      </c>
    </row>
    <row r="22" s="1" customFormat="true" ht="24" spans="1:14">
      <c r="A22" s="11"/>
      <c r="B22" s="12"/>
      <c r="C22" s="13" t="s">
        <v>89</v>
      </c>
      <c r="D22" s="14" t="s">
        <v>90</v>
      </c>
      <c r="E22" s="21" t="s">
        <v>45</v>
      </c>
      <c r="F22" s="23" t="s">
        <v>92</v>
      </c>
      <c r="G22" s="27">
        <v>44145</v>
      </c>
      <c r="H22" s="25">
        <v>6.4601769912</v>
      </c>
      <c r="I22" s="36">
        <v>10</v>
      </c>
      <c r="J22" s="37"/>
      <c r="K22" s="38"/>
      <c r="L22" s="25">
        <v>64.6</v>
      </c>
      <c r="M22" s="43">
        <f t="shared" si="1"/>
        <v>64.6</v>
      </c>
      <c r="N22" s="12"/>
    </row>
    <row r="23" s="1" customFormat="true" ht="24" spans="1:14">
      <c r="A23" s="11"/>
      <c r="B23" s="12"/>
      <c r="C23" s="13" t="s">
        <v>93</v>
      </c>
      <c r="D23" s="14" t="s">
        <v>94</v>
      </c>
      <c r="E23" s="21" t="s">
        <v>45</v>
      </c>
      <c r="F23" s="23" t="s">
        <v>95</v>
      </c>
      <c r="G23" s="27">
        <v>44166</v>
      </c>
      <c r="H23" s="25">
        <v>8.407079646</v>
      </c>
      <c r="I23" s="36">
        <v>1</v>
      </c>
      <c r="J23" s="37"/>
      <c r="K23" s="38"/>
      <c r="L23" s="25">
        <v>8.40708</v>
      </c>
      <c r="M23" s="43">
        <f t="shared" si="1"/>
        <v>8.40708</v>
      </c>
      <c r="N23" s="12"/>
    </row>
    <row r="24" s="1" customFormat="true" ht="24" spans="1:14">
      <c r="A24" s="11"/>
      <c r="B24" s="12"/>
      <c r="C24" s="13" t="s">
        <v>93</v>
      </c>
      <c r="D24" s="14" t="s">
        <v>94</v>
      </c>
      <c r="E24" s="21" t="s">
        <v>45</v>
      </c>
      <c r="F24" s="23" t="s">
        <v>95</v>
      </c>
      <c r="G24" s="27">
        <v>44166</v>
      </c>
      <c r="H24" s="25">
        <v>10.486725664</v>
      </c>
      <c r="I24" s="36">
        <v>2</v>
      </c>
      <c r="J24" s="37"/>
      <c r="K24" s="38"/>
      <c r="L24" s="25">
        <v>20.973451</v>
      </c>
      <c r="M24" s="43">
        <f t="shared" si="1"/>
        <v>20.973451</v>
      </c>
      <c r="N24" s="12"/>
    </row>
    <row r="25" s="1" customFormat="true" ht="24" spans="1:14">
      <c r="A25" s="11"/>
      <c r="B25" s="12"/>
      <c r="C25" s="13" t="s">
        <v>93</v>
      </c>
      <c r="D25" s="14" t="s">
        <v>94</v>
      </c>
      <c r="E25" s="21" t="s">
        <v>45</v>
      </c>
      <c r="F25" s="23" t="s">
        <v>95</v>
      </c>
      <c r="G25" s="27">
        <v>44166</v>
      </c>
      <c r="H25" s="25">
        <v>6.6814159292</v>
      </c>
      <c r="I25" s="36">
        <v>2</v>
      </c>
      <c r="J25" s="37"/>
      <c r="K25" s="38"/>
      <c r="L25" s="25">
        <v>13.362832</v>
      </c>
      <c r="M25" s="43">
        <f t="shared" si="1"/>
        <v>13.362832</v>
      </c>
      <c r="N25" s="12"/>
    </row>
    <row r="26" s="1" customFormat="true" ht="24" spans="1:14">
      <c r="A26" s="11"/>
      <c r="B26" s="12"/>
      <c r="C26" s="13" t="s">
        <v>93</v>
      </c>
      <c r="D26" s="14" t="s">
        <v>94</v>
      </c>
      <c r="E26" s="21" t="s">
        <v>45</v>
      </c>
      <c r="F26" s="23" t="s">
        <v>96</v>
      </c>
      <c r="G26" s="27">
        <v>44347</v>
      </c>
      <c r="H26" s="25">
        <v>6.6814159292</v>
      </c>
      <c r="I26" s="36">
        <v>2</v>
      </c>
      <c r="J26" s="37"/>
      <c r="K26" s="38"/>
      <c r="L26" s="25">
        <v>13.36</v>
      </c>
      <c r="M26" s="43">
        <f t="shared" si="1"/>
        <v>13.36</v>
      </c>
      <c r="N26" s="12"/>
    </row>
    <row r="27" s="1" customFormat="true" ht="24" spans="1:14">
      <c r="A27" s="11"/>
      <c r="B27" s="12"/>
      <c r="C27" s="13" t="s">
        <v>97</v>
      </c>
      <c r="D27" s="14" t="s">
        <v>98</v>
      </c>
      <c r="E27" s="21" t="s">
        <v>45</v>
      </c>
      <c r="F27" s="23" t="s">
        <v>99</v>
      </c>
      <c r="G27" s="27">
        <v>44376</v>
      </c>
      <c r="H27" s="25">
        <v>3.98</v>
      </c>
      <c r="I27" s="36">
        <v>10</v>
      </c>
      <c r="J27" s="37"/>
      <c r="K27" s="38"/>
      <c r="L27" s="25">
        <v>39.8</v>
      </c>
      <c r="M27" s="43">
        <f t="shared" si="1"/>
        <v>39.8</v>
      </c>
      <c r="N27" s="12"/>
    </row>
    <row r="28" s="1" customFormat="true" ht="24" spans="1:14">
      <c r="A28" s="11"/>
      <c r="B28" s="12"/>
      <c r="C28" s="13" t="s">
        <v>97</v>
      </c>
      <c r="D28" s="14" t="s">
        <v>98</v>
      </c>
      <c r="E28" s="21" t="s">
        <v>45</v>
      </c>
      <c r="F28" s="23" t="s">
        <v>100</v>
      </c>
      <c r="G28" s="27">
        <v>44397</v>
      </c>
      <c r="H28" s="25">
        <v>3.98</v>
      </c>
      <c r="I28" s="36">
        <v>4</v>
      </c>
      <c r="J28" s="37"/>
      <c r="K28" s="38"/>
      <c r="L28" s="25">
        <v>15.92</v>
      </c>
      <c r="M28" s="43">
        <f t="shared" si="1"/>
        <v>15.92</v>
      </c>
      <c r="N28" s="12"/>
    </row>
    <row r="29" s="1" customFormat="true" ht="24" spans="1:14">
      <c r="A29" s="11"/>
      <c r="B29" s="12"/>
      <c r="C29" s="13" t="s">
        <v>97</v>
      </c>
      <c r="D29" s="14" t="s">
        <v>98</v>
      </c>
      <c r="E29" s="21" t="s">
        <v>45</v>
      </c>
      <c r="F29" s="23" t="s">
        <v>101</v>
      </c>
      <c r="G29" s="27">
        <v>44409</v>
      </c>
      <c r="H29" s="25">
        <v>3.98</v>
      </c>
      <c r="I29" s="36">
        <v>2</v>
      </c>
      <c r="J29" s="37"/>
      <c r="K29" s="38"/>
      <c r="L29" s="25">
        <v>7.96</v>
      </c>
      <c r="M29" s="43">
        <f t="shared" si="1"/>
        <v>7.96</v>
      </c>
      <c r="N29" s="12"/>
    </row>
    <row r="30" s="1" customFormat="true" ht="24" hidden="true" spans="1:14">
      <c r="A30" s="11">
        <v>7</v>
      </c>
      <c r="B30" s="12" t="s">
        <v>102</v>
      </c>
      <c r="C30" s="13" t="s">
        <v>61</v>
      </c>
      <c r="D30" s="15" t="s">
        <v>90</v>
      </c>
      <c r="E30" s="28" t="s">
        <v>45</v>
      </c>
      <c r="F30" s="29" t="s">
        <v>103</v>
      </c>
      <c r="G30" s="27" t="s">
        <v>104</v>
      </c>
      <c r="H30" s="30">
        <v>22.12</v>
      </c>
      <c r="I30" s="38">
        <v>4</v>
      </c>
      <c r="J30" s="37"/>
      <c r="K30" s="38" t="s">
        <v>48</v>
      </c>
      <c r="L30" s="30">
        <v>88.5</v>
      </c>
      <c r="M30" s="43">
        <f t="shared" ref="M30:M37" si="2">L30</f>
        <v>88.5</v>
      </c>
      <c r="N30" s="12" t="s">
        <v>49</v>
      </c>
    </row>
    <row r="31" s="1" customFormat="true" ht="24" hidden="true" spans="1:14">
      <c r="A31" s="11"/>
      <c r="B31" s="12"/>
      <c r="C31" s="13" t="s">
        <v>61</v>
      </c>
      <c r="D31" s="15" t="s">
        <v>90</v>
      </c>
      <c r="E31" s="28" t="s">
        <v>45</v>
      </c>
      <c r="F31" s="29" t="s">
        <v>105</v>
      </c>
      <c r="G31" s="27" t="s">
        <v>106</v>
      </c>
      <c r="H31" s="30">
        <v>22.12</v>
      </c>
      <c r="I31" s="38">
        <v>4</v>
      </c>
      <c r="J31" s="37"/>
      <c r="K31" s="38"/>
      <c r="L31" s="30">
        <v>88.5</v>
      </c>
      <c r="M31" s="43">
        <f t="shared" si="2"/>
        <v>88.5</v>
      </c>
      <c r="N31" s="12"/>
    </row>
    <row r="32" s="1" customFormat="true" ht="24" hidden="true" spans="1:14">
      <c r="A32" s="11"/>
      <c r="B32" s="12"/>
      <c r="C32" s="13" t="s">
        <v>107</v>
      </c>
      <c r="D32" s="16" t="s">
        <v>108</v>
      </c>
      <c r="E32" s="28" t="s">
        <v>45</v>
      </c>
      <c r="F32" s="29" t="s">
        <v>109</v>
      </c>
      <c r="G32" s="27" t="s">
        <v>110</v>
      </c>
      <c r="H32" s="30">
        <v>14.6</v>
      </c>
      <c r="I32" s="38">
        <v>2</v>
      </c>
      <c r="J32" s="37"/>
      <c r="K32" s="38"/>
      <c r="L32" s="30">
        <v>29.2</v>
      </c>
      <c r="M32" s="43">
        <f t="shared" si="2"/>
        <v>29.2</v>
      </c>
      <c r="N32" s="12"/>
    </row>
    <row r="33" s="1" customFormat="true" ht="24" hidden="true" spans="1:14">
      <c r="A33" s="11"/>
      <c r="B33" s="12"/>
      <c r="C33" s="13" t="s">
        <v>111</v>
      </c>
      <c r="D33" s="16" t="s">
        <v>108</v>
      </c>
      <c r="E33" s="28" t="s">
        <v>45</v>
      </c>
      <c r="F33" s="29" t="s">
        <v>112</v>
      </c>
      <c r="G33" s="27" t="s">
        <v>110</v>
      </c>
      <c r="H33" s="30">
        <v>2.65</v>
      </c>
      <c r="I33" s="38">
        <v>1</v>
      </c>
      <c r="J33" s="37"/>
      <c r="K33" s="38"/>
      <c r="L33" s="30">
        <v>2.65</v>
      </c>
      <c r="M33" s="43">
        <f t="shared" si="2"/>
        <v>2.65</v>
      </c>
      <c r="N33" s="12"/>
    </row>
    <row r="34" s="1" customFormat="true" ht="24" hidden="true" spans="1:14">
      <c r="A34" s="11"/>
      <c r="B34" s="12"/>
      <c r="C34" s="13" t="s">
        <v>97</v>
      </c>
      <c r="D34" s="15" t="s">
        <v>113</v>
      </c>
      <c r="E34" s="28" t="s">
        <v>45</v>
      </c>
      <c r="F34" s="29" t="s">
        <v>114</v>
      </c>
      <c r="G34" s="27" t="s">
        <v>115</v>
      </c>
      <c r="H34" s="30">
        <v>32.74</v>
      </c>
      <c r="I34" s="38">
        <v>1</v>
      </c>
      <c r="J34" s="37"/>
      <c r="K34" s="38"/>
      <c r="L34" s="30">
        <v>32.74</v>
      </c>
      <c r="M34" s="43">
        <f t="shared" si="2"/>
        <v>32.74</v>
      </c>
      <c r="N34" s="12"/>
    </row>
    <row r="35" s="1" customFormat="true" ht="24" hidden="true" spans="1:14">
      <c r="A35" s="11">
        <v>8</v>
      </c>
      <c r="B35" s="12" t="s">
        <v>116</v>
      </c>
      <c r="C35" s="15" t="s">
        <v>85</v>
      </c>
      <c r="D35" s="15" t="s">
        <v>70</v>
      </c>
      <c r="E35" s="28" t="s">
        <v>45</v>
      </c>
      <c r="F35" s="29" t="s">
        <v>117</v>
      </c>
      <c r="G35" s="31" t="s">
        <v>118</v>
      </c>
      <c r="H35" s="30">
        <v>16.02</v>
      </c>
      <c r="I35" s="38">
        <v>1</v>
      </c>
      <c r="J35" s="37">
        <f>H35*I35</f>
        <v>16.02</v>
      </c>
      <c r="K35" s="38" t="s">
        <v>48</v>
      </c>
      <c r="L35" s="30">
        <v>16.02</v>
      </c>
      <c r="M35" s="43">
        <f t="shared" si="2"/>
        <v>16.02</v>
      </c>
      <c r="N35" s="12" t="s">
        <v>119</v>
      </c>
    </row>
    <row r="36" s="1" customFormat="true" ht="24" hidden="true" spans="1:14">
      <c r="A36" s="11"/>
      <c r="B36" s="12"/>
      <c r="C36" s="15" t="s">
        <v>85</v>
      </c>
      <c r="D36" s="15" t="s">
        <v>70</v>
      </c>
      <c r="E36" s="28" t="s">
        <v>45</v>
      </c>
      <c r="F36" s="29" t="s">
        <v>120</v>
      </c>
      <c r="G36" s="26" t="s">
        <v>121</v>
      </c>
      <c r="H36" s="30">
        <v>15.49</v>
      </c>
      <c r="I36" s="38">
        <v>2</v>
      </c>
      <c r="J36" s="37"/>
      <c r="K36" s="38"/>
      <c r="L36" s="30">
        <v>30.96</v>
      </c>
      <c r="M36" s="43">
        <f t="shared" si="2"/>
        <v>30.96</v>
      </c>
      <c r="N36" s="12"/>
    </row>
    <row r="37" s="1" customFormat="true" ht="24" hidden="true" spans="1:14">
      <c r="A37" s="11"/>
      <c r="B37" s="12"/>
      <c r="C37" s="15" t="s">
        <v>85</v>
      </c>
      <c r="D37" s="15" t="s">
        <v>70</v>
      </c>
      <c r="E37" s="28" t="s">
        <v>45</v>
      </c>
      <c r="F37" s="29" t="s">
        <v>122</v>
      </c>
      <c r="G37" s="26" t="s">
        <v>123</v>
      </c>
      <c r="H37" s="30">
        <v>12.74</v>
      </c>
      <c r="I37" s="38">
        <v>1</v>
      </c>
      <c r="J37" s="37"/>
      <c r="K37" s="38"/>
      <c r="L37" s="30">
        <v>12.74</v>
      </c>
      <c r="M37" s="43">
        <f t="shared" si="2"/>
        <v>12.74</v>
      </c>
      <c r="N37" s="12"/>
    </row>
    <row r="38" s="1" customFormat="true" ht="24" spans="1:14">
      <c r="A38" s="17">
        <v>9</v>
      </c>
      <c r="B38" s="17" t="s">
        <v>124</v>
      </c>
      <c r="C38" s="15" t="s">
        <v>125</v>
      </c>
      <c r="D38" s="15" t="s">
        <v>126</v>
      </c>
      <c r="E38" s="28" t="s">
        <v>127</v>
      </c>
      <c r="F38" s="29" t="s">
        <v>128</v>
      </c>
      <c r="G38" s="31">
        <v>44115</v>
      </c>
      <c r="H38" s="30">
        <v>42.48</v>
      </c>
      <c r="I38" s="38">
        <v>1</v>
      </c>
      <c r="J38" s="37"/>
      <c r="K38" s="38"/>
      <c r="L38" s="30">
        <v>42.48</v>
      </c>
      <c r="M38" s="39">
        <v>0</v>
      </c>
      <c r="N38" s="17" t="s">
        <v>65</v>
      </c>
    </row>
    <row r="39" s="1" customFormat="true" ht="24" spans="1:14">
      <c r="A39" s="17"/>
      <c r="B39" s="17"/>
      <c r="C39" s="15" t="s">
        <v>125</v>
      </c>
      <c r="D39" s="15" t="s">
        <v>126</v>
      </c>
      <c r="E39" s="28" t="s">
        <v>127</v>
      </c>
      <c r="F39" s="29" t="s">
        <v>129</v>
      </c>
      <c r="G39" s="31">
        <v>44138</v>
      </c>
      <c r="H39" s="30">
        <v>42.48</v>
      </c>
      <c r="I39" s="38">
        <v>1</v>
      </c>
      <c r="J39" s="37"/>
      <c r="K39" s="38"/>
      <c r="L39" s="30">
        <v>42.48</v>
      </c>
      <c r="M39" s="39">
        <v>0</v>
      </c>
      <c r="N39" s="17"/>
    </row>
    <row r="40" s="1" customFormat="true" ht="24" spans="1:14">
      <c r="A40" s="17"/>
      <c r="B40" s="17"/>
      <c r="C40" s="15" t="s">
        <v>125</v>
      </c>
      <c r="D40" s="15" t="s">
        <v>126</v>
      </c>
      <c r="E40" s="28" t="s">
        <v>127</v>
      </c>
      <c r="F40" s="29" t="s">
        <v>130</v>
      </c>
      <c r="G40" s="24">
        <v>44183</v>
      </c>
      <c r="H40" s="25">
        <v>68.67</v>
      </c>
      <c r="I40" s="36">
        <v>1</v>
      </c>
      <c r="J40" s="37"/>
      <c r="K40" s="38"/>
      <c r="L40" s="25">
        <v>68.67</v>
      </c>
      <c r="M40" s="39">
        <v>0</v>
      </c>
      <c r="N40" s="17"/>
    </row>
    <row r="41" s="1" customFormat="true" ht="24" spans="1:14">
      <c r="A41" s="17"/>
      <c r="B41" s="17"/>
      <c r="C41" s="15" t="s">
        <v>125</v>
      </c>
      <c r="D41" s="15" t="s">
        <v>126</v>
      </c>
      <c r="E41" s="28" t="s">
        <v>127</v>
      </c>
      <c r="F41" s="23" t="s">
        <v>131</v>
      </c>
      <c r="G41" s="24">
        <v>44362</v>
      </c>
      <c r="H41" s="25">
        <v>84.95</v>
      </c>
      <c r="I41" s="36">
        <v>1</v>
      </c>
      <c r="J41" s="37"/>
      <c r="K41" s="38"/>
      <c r="L41" s="25">
        <v>84.95</v>
      </c>
      <c r="M41" s="39">
        <v>0</v>
      </c>
      <c r="N41" s="17"/>
    </row>
    <row r="42" s="1" customFormat="true" ht="24" spans="1:14">
      <c r="A42" s="17"/>
      <c r="B42" s="17"/>
      <c r="C42" s="15" t="s">
        <v>132</v>
      </c>
      <c r="D42" s="14" t="s">
        <v>133</v>
      </c>
      <c r="E42" s="28" t="s">
        <v>127</v>
      </c>
      <c r="F42" s="23" t="s">
        <v>134</v>
      </c>
      <c r="G42" s="24">
        <v>44363</v>
      </c>
      <c r="H42" s="25">
        <v>70.8</v>
      </c>
      <c r="I42" s="36">
        <v>1</v>
      </c>
      <c r="J42" s="37"/>
      <c r="K42" s="38"/>
      <c r="L42" s="25">
        <v>70.8</v>
      </c>
      <c r="M42" s="39">
        <v>0</v>
      </c>
      <c r="N42" s="17"/>
    </row>
    <row r="43" s="1" customFormat="true" ht="24" spans="1:14">
      <c r="A43" s="17"/>
      <c r="B43" s="17"/>
      <c r="C43" s="15" t="s">
        <v>135</v>
      </c>
      <c r="D43" s="14" t="s">
        <v>133</v>
      </c>
      <c r="E43" s="28" t="s">
        <v>127</v>
      </c>
      <c r="F43" s="23" t="s">
        <v>136</v>
      </c>
      <c r="G43" s="24">
        <v>44400</v>
      </c>
      <c r="H43" s="25">
        <v>72.65</v>
      </c>
      <c r="I43" s="36">
        <v>1</v>
      </c>
      <c r="J43" s="37"/>
      <c r="K43" s="38"/>
      <c r="L43" s="25">
        <v>72.65</v>
      </c>
      <c r="M43" s="39">
        <v>0</v>
      </c>
      <c r="N43" s="17"/>
    </row>
    <row r="44" s="1" customFormat="true" ht="24" spans="1:14">
      <c r="A44" s="17">
        <v>10</v>
      </c>
      <c r="B44" s="17" t="s">
        <v>137</v>
      </c>
      <c r="C44" s="15" t="s">
        <v>138</v>
      </c>
      <c r="D44" s="14" t="s">
        <v>139</v>
      </c>
      <c r="E44" s="21" t="s">
        <v>127</v>
      </c>
      <c r="F44" s="23" t="s">
        <v>140</v>
      </c>
      <c r="G44" s="24">
        <v>44334</v>
      </c>
      <c r="H44" s="25">
        <v>24.78</v>
      </c>
      <c r="I44" s="36">
        <v>1</v>
      </c>
      <c r="J44" s="37"/>
      <c r="K44" s="38"/>
      <c r="L44" s="25">
        <v>24.78</v>
      </c>
      <c r="M44" s="39">
        <v>0</v>
      </c>
      <c r="N44" s="17" t="s">
        <v>65</v>
      </c>
    </row>
    <row r="45" s="1" customFormat="true" spans="1:14">
      <c r="A45" s="17"/>
      <c r="B45" s="17"/>
      <c r="C45" s="15" t="s">
        <v>141</v>
      </c>
      <c r="D45" s="14" t="s">
        <v>139</v>
      </c>
      <c r="E45" s="21" t="s">
        <v>127</v>
      </c>
      <c r="F45" s="23" t="s">
        <v>142</v>
      </c>
      <c r="G45" s="24">
        <v>44334</v>
      </c>
      <c r="H45" s="25">
        <v>0.35</v>
      </c>
      <c r="I45" s="36">
        <v>1</v>
      </c>
      <c r="J45" s="37"/>
      <c r="K45" s="38"/>
      <c r="L45" s="25">
        <v>0.35</v>
      </c>
      <c r="M45" s="39">
        <v>0</v>
      </c>
      <c r="N45" s="17"/>
    </row>
    <row r="46" s="1" customFormat="true" spans="1:14">
      <c r="A46" s="17"/>
      <c r="B46" s="17"/>
      <c r="C46" s="15" t="s">
        <v>143</v>
      </c>
      <c r="D46" s="14" t="s">
        <v>139</v>
      </c>
      <c r="E46" s="21" t="s">
        <v>127</v>
      </c>
      <c r="F46" s="23" t="s">
        <v>142</v>
      </c>
      <c r="G46" s="24">
        <v>44334</v>
      </c>
      <c r="H46" s="25">
        <v>1.95</v>
      </c>
      <c r="I46" s="36">
        <v>1</v>
      </c>
      <c r="J46" s="37"/>
      <c r="K46" s="38"/>
      <c r="L46" s="25">
        <v>1.95</v>
      </c>
      <c r="M46" s="39">
        <v>0</v>
      </c>
      <c r="N46" s="17"/>
    </row>
    <row r="47" s="1" customFormat="true" ht="24" spans="1:14">
      <c r="A47" s="17"/>
      <c r="B47" s="17"/>
      <c r="C47" s="15" t="s">
        <v>69</v>
      </c>
      <c r="D47" s="14" t="s">
        <v>70</v>
      </c>
      <c r="E47" s="21" t="s">
        <v>127</v>
      </c>
      <c r="F47" s="23" t="s">
        <v>144</v>
      </c>
      <c r="G47" s="24">
        <v>44285</v>
      </c>
      <c r="H47" s="25">
        <v>11.68</v>
      </c>
      <c r="I47" s="36">
        <v>2</v>
      </c>
      <c r="J47" s="37"/>
      <c r="K47" s="38"/>
      <c r="L47" s="25">
        <v>23.36</v>
      </c>
      <c r="M47" s="39">
        <f>L47</f>
        <v>23.36</v>
      </c>
      <c r="N47" s="17"/>
    </row>
    <row r="48" s="1" customFormat="true" spans="1:14">
      <c r="A48" s="17"/>
      <c r="B48" s="17"/>
      <c r="C48" s="15" t="s">
        <v>145</v>
      </c>
      <c r="D48" s="14" t="s">
        <v>70</v>
      </c>
      <c r="E48" s="21" t="s">
        <v>127</v>
      </c>
      <c r="F48" s="23" t="s">
        <v>146</v>
      </c>
      <c r="G48" s="24">
        <v>44285</v>
      </c>
      <c r="H48" s="25">
        <v>3.9</v>
      </c>
      <c r="I48" s="36">
        <v>2</v>
      </c>
      <c r="J48" s="37"/>
      <c r="K48" s="38"/>
      <c r="L48" s="25">
        <v>7.79</v>
      </c>
      <c r="M48" s="39">
        <f t="shared" ref="M48:M56" si="3">L48</f>
        <v>7.79</v>
      </c>
      <c r="N48" s="17"/>
    </row>
    <row r="49" s="1" customFormat="true" spans="1:14">
      <c r="A49" s="17"/>
      <c r="B49" s="17"/>
      <c r="C49" s="15" t="s">
        <v>147</v>
      </c>
      <c r="D49" s="14" t="s">
        <v>70</v>
      </c>
      <c r="E49" s="21" t="s">
        <v>127</v>
      </c>
      <c r="F49" s="23" t="s">
        <v>148</v>
      </c>
      <c r="G49" s="24">
        <v>44285</v>
      </c>
      <c r="H49" s="25">
        <v>0.62</v>
      </c>
      <c r="I49" s="36">
        <v>1</v>
      </c>
      <c r="J49" s="37"/>
      <c r="K49" s="38"/>
      <c r="L49" s="25">
        <v>0.62</v>
      </c>
      <c r="M49" s="39">
        <f t="shared" si="3"/>
        <v>0.62</v>
      </c>
      <c r="N49" s="17"/>
    </row>
    <row r="50" s="1" customFormat="true" ht="24" hidden="true" spans="1:14">
      <c r="A50" s="17">
        <v>11</v>
      </c>
      <c r="B50" s="17" t="s">
        <v>149</v>
      </c>
      <c r="C50" s="15" t="s">
        <v>69</v>
      </c>
      <c r="D50" s="14" t="s">
        <v>70</v>
      </c>
      <c r="E50" s="21" t="s">
        <v>127</v>
      </c>
      <c r="F50" s="23" t="s">
        <v>150</v>
      </c>
      <c r="G50" s="24">
        <v>44140</v>
      </c>
      <c r="H50" s="25">
        <v>12.65</v>
      </c>
      <c r="I50" s="36">
        <v>1</v>
      </c>
      <c r="J50" s="37"/>
      <c r="K50" s="38"/>
      <c r="L50" s="25">
        <v>12.65</v>
      </c>
      <c r="M50" s="39">
        <f t="shared" si="3"/>
        <v>12.65</v>
      </c>
      <c r="N50" s="17" t="s">
        <v>119</v>
      </c>
    </row>
    <row r="51" s="1" customFormat="true" spans="1:14">
      <c r="A51" s="17">
        <v>12</v>
      </c>
      <c r="B51" s="17" t="s">
        <v>151</v>
      </c>
      <c r="C51" s="15" t="s">
        <v>152</v>
      </c>
      <c r="D51" s="15" t="s">
        <v>153</v>
      </c>
      <c r="E51" s="28" t="s">
        <v>127</v>
      </c>
      <c r="F51" s="29" t="s">
        <v>154</v>
      </c>
      <c r="G51" s="31">
        <v>43999</v>
      </c>
      <c r="H51" s="30">
        <v>3.1</v>
      </c>
      <c r="I51" s="38">
        <v>1</v>
      </c>
      <c r="J51" s="37"/>
      <c r="K51" s="38"/>
      <c r="L51" s="30">
        <v>3.1</v>
      </c>
      <c r="M51" s="39">
        <f t="shared" si="3"/>
        <v>3.1</v>
      </c>
      <c r="N51" s="17" t="s">
        <v>65</v>
      </c>
    </row>
    <row r="52" s="1" customFormat="true" spans="1:14">
      <c r="A52" s="17"/>
      <c r="B52" s="17"/>
      <c r="C52" s="15" t="s">
        <v>152</v>
      </c>
      <c r="D52" s="15" t="s">
        <v>153</v>
      </c>
      <c r="E52" s="28" t="s">
        <v>127</v>
      </c>
      <c r="F52" s="29" t="s">
        <v>155</v>
      </c>
      <c r="G52" s="31">
        <v>44047</v>
      </c>
      <c r="H52" s="30">
        <v>3.1</v>
      </c>
      <c r="I52" s="38">
        <v>1</v>
      </c>
      <c r="J52" s="37"/>
      <c r="K52" s="38"/>
      <c r="L52" s="30">
        <v>3.1</v>
      </c>
      <c r="M52" s="39">
        <f t="shared" si="3"/>
        <v>3.1</v>
      </c>
      <c r="N52" s="17"/>
    </row>
    <row r="53" s="1" customFormat="true" spans="1:14">
      <c r="A53" s="17"/>
      <c r="B53" s="17"/>
      <c r="C53" s="15" t="s">
        <v>152</v>
      </c>
      <c r="D53" s="15" t="s">
        <v>153</v>
      </c>
      <c r="E53" s="28" t="s">
        <v>127</v>
      </c>
      <c r="F53" s="29" t="s">
        <v>156</v>
      </c>
      <c r="G53" s="31">
        <v>44131</v>
      </c>
      <c r="H53" s="30">
        <v>3.1</v>
      </c>
      <c r="I53" s="38">
        <v>1</v>
      </c>
      <c r="J53" s="37"/>
      <c r="K53" s="38"/>
      <c r="L53" s="30">
        <v>3.1</v>
      </c>
      <c r="M53" s="39">
        <f t="shared" si="3"/>
        <v>3.1</v>
      </c>
      <c r="N53" s="17"/>
    </row>
    <row r="54" s="1" customFormat="true" spans="1:14">
      <c r="A54" s="17"/>
      <c r="B54" s="17"/>
      <c r="C54" s="15" t="s">
        <v>152</v>
      </c>
      <c r="D54" s="15" t="s">
        <v>153</v>
      </c>
      <c r="E54" s="28" t="s">
        <v>127</v>
      </c>
      <c r="F54" s="29" t="s">
        <v>157</v>
      </c>
      <c r="G54" s="31">
        <v>44201</v>
      </c>
      <c r="H54" s="30">
        <v>3.01</v>
      </c>
      <c r="I54" s="38">
        <v>1</v>
      </c>
      <c r="J54" s="37"/>
      <c r="K54" s="38"/>
      <c r="L54" s="30">
        <v>3.01</v>
      </c>
      <c r="M54" s="39">
        <f t="shared" si="3"/>
        <v>3.01</v>
      </c>
      <c r="N54" s="17"/>
    </row>
    <row r="55" s="1" customFormat="true" spans="1:14">
      <c r="A55" s="17"/>
      <c r="B55" s="17"/>
      <c r="C55" s="15" t="s">
        <v>152</v>
      </c>
      <c r="D55" s="15" t="s">
        <v>153</v>
      </c>
      <c r="E55" s="28" t="s">
        <v>127</v>
      </c>
      <c r="F55" s="29" t="s">
        <v>158</v>
      </c>
      <c r="G55" s="31">
        <v>44306</v>
      </c>
      <c r="H55" s="30">
        <v>3.01</v>
      </c>
      <c r="I55" s="38">
        <v>2</v>
      </c>
      <c r="J55" s="37"/>
      <c r="K55" s="38"/>
      <c r="L55" s="30">
        <v>6.01</v>
      </c>
      <c r="M55" s="39">
        <f t="shared" si="3"/>
        <v>6.01</v>
      </c>
      <c r="N55" s="17"/>
    </row>
    <row r="56" s="1" customFormat="true" ht="24" spans="1:14">
      <c r="A56" s="17">
        <v>13</v>
      </c>
      <c r="B56" s="17" t="s">
        <v>159</v>
      </c>
      <c r="C56" s="15" t="s">
        <v>160</v>
      </c>
      <c r="D56" s="15" t="s">
        <v>161</v>
      </c>
      <c r="E56" s="28" t="s">
        <v>127</v>
      </c>
      <c r="F56" s="29" t="s">
        <v>162</v>
      </c>
      <c r="G56" s="31">
        <v>44410</v>
      </c>
      <c r="H56" s="30">
        <v>15.58</v>
      </c>
      <c r="I56" s="38">
        <v>2</v>
      </c>
      <c r="J56" s="37"/>
      <c r="K56" s="38"/>
      <c r="L56" s="30">
        <v>31.15</v>
      </c>
      <c r="M56" s="39">
        <f t="shared" si="3"/>
        <v>31.15</v>
      </c>
      <c r="N56" s="17" t="s">
        <v>65</v>
      </c>
    </row>
    <row r="57" s="1" customFormat="true" hidden="true" spans="1:13">
      <c r="A57" s="18" t="s">
        <v>163</v>
      </c>
      <c r="B57" s="19"/>
      <c r="C57" s="20"/>
      <c r="D57" s="18"/>
      <c r="E57" s="32"/>
      <c r="F57" s="32"/>
      <c r="G57" s="32"/>
      <c r="H57" s="32"/>
      <c r="I57" s="32"/>
      <c r="J57" s="32"/>
      <c r="K57" s="32"/>
      <c r="L57" s="39">
        <f>SUM(L5:L56)</f>
        <v>1365.773363</v>
      </c>
      <c r="M57" s="39">
        <f>SUM(M5:M56)</f>
        <v>848.423363</v>
      </c>
    </row>
  </sheetData>
  <autoFilter ref="A4:XFD57">
    <filterColumn colId="13">
      <customFilters>
        <customFilter operator="equal" val="开发区"/>
      </customFilters>
    </filterColumn>
    <extLst/>
  </autoFilter>
  <mergeCells count="43">
    <mergeCell ref="A1:M1"/>
    <mergeCell ref="A57:C57"/>
    <mergeCell ref="A3:A4"/>
    <mergeCell ref="A5:A12"/>
    <mergeCell ref="A13:A14"/>
    <mergeCell ref="A17:A20"/>
    <mergeCell ref="A21:A29"/>
    <mergeCell ref="A30:A34"/>
    <mergeCell ref="A35:A37"/>
    <mergeCell ref="A38:A43"/>
    <mergeCell ref="A44:A49"/>
    <mergeCell ref="A51:A55"/>
    <mergeCell ref="B3:B4"/>
    <mergeCell ref="B5:B12"/>
    <mergeCell ref="B13:B14"/>
    <mergeCell ref="B17:B20"/>
    <mergeCell ref="B21:B29"/>
    <mergeCell ref="B30:B34"/>
    <mergeCell ref="B35:B37"/>
    <mergeCell ref="B38:B43"/>
    <mergeCell ref="B44:B49"/>
    <mergeCell ref="B51:B5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N5:N12"/>
    <mergeCell ref="N13:N14"/>
    <mergeCell ref="N17:N20"/>
    <mergeCell ref="N21:N29"/>
    <mergeCell ref="N30:N34"/>
    <mergeCell ref="N35:N37"/>
    <mergeCell ref="N38:N43"/>
    <mergeCell ref="N44:N49"/>
    <mergeCell ref="N51:N5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H3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JHZR</dc:creator>
  <cp:lastModifiedBy>uos</cp:lastModifiedBy>
  <dcterms:created xsi:type="dcterms:W3CDTF">2021-11-04T07:52:00Z</dcterms:created>
  <dcterms:modified xsi:type="dcterms:W3CDTF">2021-11-09T10:06:14Z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5D2B683C0D464463A3A37B67361750FC</vt:lpwstr>
  </property>
  <property fmtid="{D5CDD505-2E9C-101B-9397-08002B2CF9AE}" pid="3" name="KSOProductBuildVer">
    <vt:lpwstr>2052-11.8.2.10290</vt:lpwstr>
  </property>
</Properties>
</file>